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3\1- чорак хисобот\"/>
    </mc:Choice>
  </mc:AlternateContent>
  <xr:revisionPtr revIDLastSave="0" documentId="13_ncr:1_{2294F494-5FAE-4622-A61A-C790476E2BE9}" xr6:coauthVersionLast="44" xr6:coauthVersionMax="44" xr10:uidLastSave="{00000000-0000-0000-0000-000000000000}"/>
  <bookViews>
    <workbookView xWindow="-120" yWindow="-120" windowWidth="29040" windowHeight="15840" tabRatio="860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31" r:id="rId8"/>
    <sheet name="2-шакл" sheetId="28" r:id="rId9"/>
    <sheet name="2-шакл (резерв)" sheetId="29" r:id="rId10"/>
    <sheet name="2-РЖ" sheetId="30" r:id="rId11"/>
    <sheet name="2-БММЖ" sheetId="37" r:id="rId12"/>
    <sheet name="ДтКТ маълумот" sheetId="32" r:id="rId13"/>
    <sheet name="ГТК" sheetId="23" state="hidden" r:id="rId14"/>
  </sheets>
  <externalReferences>
    <externalReference r:id="rId15"/>
    <externalReference r:id="rId16"/>
  </externalReferences>
  <definedNames>
    <definedName name="_xlnm._FilterDatabase" localSheetId="3" hidden="1">'4-илова '!$A$4:$Y$11</definedName>
    <definedName name="_xlnm._FilterDatabase" localSheetId="4" hidden="1">'5-илова'!$A$5:$S$49</definedName>
    <definedName name="_xlnm._FilterDatabase" localSheetId="5" hidden="1">'6-илова '!$A$5:$M$10</definedName>
    <definedName name="ChapterCode">'ДтКТ маълумот'!$C$6</definedName>
    <definedName name="CurrencyCourse">#REF!</definedName>
    <definedName name="FinancingLevel" localSheetId="11">'2-БММЖ'!$D$8</definedName>
    <definedName name="FinancingLevel">'ДтКТ маълумот'!$C$8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'ДтКТ маълумот'!#REF!</definedName>
    <definedName name="ImportRowPage1Total">'ДтКТ маълумот'!#REF!</definedName>
    <definedName name="ImportRowPage2">[2]КРЕДИТОРСКАЯ!#REF!</definedName>
    <definedName name="ImportRowPage2Total">[2]КРЕДИТОРСКАЯ!#REF!</definedName>
    <definedName name="ImportRowRest">'2-БММЖ'!#REF!</definedName>
    <definedName name="ImportRowTotal">#REF!</definedName>
    <definedName name="ImportRowTotalAct">'[1]Фактические расходы'!#REF!</definedName>
    <definedName name="OnDate" localSheetId="11">'2-БММЖ'!$A$3</definedName>
    <definedName name="OnDate">'ДтКТ маълумот'!$C$3</definedName>
    <definedName name="Organization" localSheetId="11">'2-БММЖ'!$D$6</definedName>
    <definedName name="Organization">'ДтКТ маълумот'!$C$5</definedName>
    <definedName name="Period" localSheetId="11">'2-БММЖ'!$D$7</definedName>
    <definedName name="Period">'ДтКТ маълумот'!$C$7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8">'2-шакл'!$A$1:$I$80</definedName>
    <definedName name="_xlnm.Print_Area" localSheetId="4">'5-илова'!$A$1:$L$49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9" l="1"/>
  <c r="E12" i="9"/>
  <c r="D12" i="9"/>
  <c r="Q44" i="7" l="1"/>
  <c r="S44" i="7" s="1"/>
  <c r="P44" i="7"/>
  <c r="O44" i="7"/>
  <c r="L44" i="7"/>
  <c r="A44" i="7"/>
  <c r="K38" i="7"/>
  <c r="Q36" i="7"/>
  <c r="R36" i="7" s="1"/>
  <c r="P36" i="7"/>
  <c r="O36" i="7"/>
  <c r="L36" i="7"/>
  <c r="A36" i="7"/>
  <c r="J30" i="7"/>
  <c r="K30" i="7"/>
  <c r="K24" i="7"/>
  <c r="Q9" i="7"/>
  <c r="O9" i="7"/>
  <c r="L9" i="7"/>
  <c r="P9" i="7" s="1"/>
  <c r="A9" i="7"/>
  <c r="A8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7" i="7"/>
  <c r="A38" i="7"/>
  <c r="A39" i="7"/>
  <c r="A40" i="7"/>
  <c r="A41" i="7"/>
  <c r="A42" i="7"/>
  <c r="A43" i="7"/>
  <c r="A45" i="7"/>
  <c r="A46" i="7"/>
  <c r="A47" i="7"/>
  <c r="O8" i="7"/>
  <c r="P8" i="7"/>
  <c r="Q8" i="7"/>
  <c r="G28" i="37"/>
  <c r="F28" i="37"/>
  <c r="F21" i="30"/>
  <c r="F13" i="30"/>
  <c r="F12" i="30" s="1"/>
  <c r="F24" i="30" s="1"/>
  <c r="R44" i="7" l="1"/>
  <c r="S36" i="7"/>
  <c r="S9" i="7"/>
  <c r="R9" i="7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N48" i="7"/>
  <c r="D14" i="9"/>
  <c r="E14" i="9"/>
  <c r="F14" i="9"/>
  <c r="G14" i="9"/>
  <c r="C13" i="9"/>
  <c r="C12" i="9"/>
  <c r="C14" i="9" l="1"/>
  <c r="E30" i="1"/>
  <c r="E23" i="1"/>
  <c r="E29" i="1"/>
  <c r="E26" i="1"/>
  <c r="E22" i="1"/>
  <c r="E18" i="1"/>
  <c r="E15" i="1"/>
  <c r="E10" i="1"/>
  <c r="E17" i="1"/>
  <c r="E16" i="1"/>
  <c r="D10" i="1"/>
  <c r="E28" i="1"/>
  <c r="E24" i="1"/>
  <c r="E21" i="1"/>
  <c r="E14" i="1"/>
  <c r="E27" i="1"/>
  <c r="E20" i="1"/>
  <c r="Q47" i="7" l="1"/>
  <c r="Q46" i="7"/>
  <c r="Q43" i="7"/>
  <c r="D12" i="1" s="1"/>
  <c r="Q42" i="7"/>
  <c r="Q41" i="7"/>
  <c r="Q40" i="7"/>
  <c r="Q39" i="7"/>
  <c r="Q38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48" i="7" l="1"/>
  <c r="D11" i="1"/>
  <c r="R47" i="7"/>
  <c r="R46" i="7"/>
  <c r="R45" i="7"/>
  <c r="R43" i="7"/>
  <c r="R42" i="7"/>
  <c r="R41" i="7"/>
  <c r="R40" i="7"/>
  <c r="R39" i="7"/>
  <c r="R38" i="7"/>
  <c r="R37" i="7"/>
  <c r="R35" i="7"/>
  <c r="R34" i="7"/>
  <c r="R33" i="7"/>
  <c r="R32" i="7"/>
  <c r="R31" i="7"/>
  <c r="R30" i="7"/>
  <c r="R29" i="7"/>
  <c r="S28" i="7"/>
  <c r="R28" i="7"/>
  <c r="S27" i="7"/>
  <c r="R27" i="7"/>
  <c r="S26" i="7"/>
  <c r="R26" i="7"/>
  <c r="R25" i="7"/>
  <c r="R24" i="7"/>
  <c r="R23" i="7"/>
  <c r="R22" i="7"/>
  <c r="R21" i="7"/>
  <c r="R20" i="7"/>
  <c r="R19" i="7"/>
  <c r="R18" i="7"/>
  <c r="R16" i="7"/>
  <c r="R15" i="7"/>
  <c r="R14" i="7"/>
  <c r="R13" i="7"/>
  <c r="R12" i="7"/>
  <c r="R11" i="7"/>
  <c r="R10" i="7"/>
  <c r="O47" i="7"/>
  <c r="O46" i="7"/>
  <c r="P45" i="7"/>
  <c r="O45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O28" i="7"/>
  <c r="O27" i="7"/>
  <c r="O26" i="7"/>
  <c r="O25" i="7"/>
  <c r="P24" i="7"/>
  <c r="O24" i="7"/>
  <c r="P23" i="7"/>
  <c r="O23" i="7"/>
  <c r="O22" i="7"/>
  <c r="P21" i="7"/>
  <c r="O21" i="7"/>
  <c r="P20" i="7"/>
  <c r="O20" i="7"/>
  <c r="O19" i="7"/>
  <c r="O18" i="7"/>
  <c r="O17" i="7"/>
  <c r="O16" i="7"/>
  <c r="O15" i="7"/>
  <c r="O14" i="7"/>
  <c r="P13" i="7"/>
  <c r="O13" i="7"/>
  <c r="P12" i="7"/>
  <c r="O12" i="7"/>
  <c r="O11" i="7"/>
  <c r="P10" i="7"/>
  <c r="O10" i="7"/>
  <c r="O48" i="7" l="1"/>
  <c r="A13" i="1"/>
  <c r="L37" i="7" l="1"/>
  <c r="L16" i="7"/>
  <c r="P16" i="7" s="1"/>
  <c r="S16" i="7" l="1"/>
  <c r="S37" i="7"/>
  <c r="L47" i="7"/>
  <c r="L46" i="7"/>
  <c r="L45" i="7"/>
  <c r="S45" i="7" s="1"/>
  <c r="L43" i="7"/>
  <c r="L42" i="7"/>
  <c r="L41" i="7"/>
  <c r="L40" i="7"/>
  <c r="L39" i="7"/>
  <c r="L38" i="7"/>
  <c r="L35" i="7"/>
  <c r="L34" i="7"/>
  <c r="L33" i="7"/>
  <c r="L32" i="7"/>
  <c r="S47" i="7" l="1"/>
  <c r="P47" i="7"/>
  <c r="S43" i="7"/>
  <c r="E12" i="1" s="1"/>
  <c r="P43" i="7"/>
  <c r="E9" i="1" s="1"/>
  <c r="S46" i="7"/>
  <c r="P46" i="7"/>
  <c r="S39" i="7"/>
  <c r="S32" i="7"/>
  <c r="S35" i="7"/>
  <c r="S38" i="7"/>
  <c r="S40" i="7"/>
  <c r="S33" i="7"/>
  <c r="S41" i="7"/>
  <c r="S34" i="7"/>
  <c r="S42" i="7"/>
  <c r="L31" i="7"/>
  <c r="L30" i="7"/>
  <c r="L29" i="7"/>
  <c r="L28" i="7"/>
  <c r="L27" i="7"/>
  <c r="L26" i="7"/>
  <c r="L25" i="7"/>
  <c r="S25" i="7" s="1"/>
  <c r="L24" i="7"/>
  <c r="L15" i="7"/>
  <c r="P15" i="7" s="1"/>
  <c r="L10" i="7"/>
  <c r="L11" i="7"/>
  <c r="P11" i="7" s="1"/>
  <c r="L12" i="7"/>
  <c r="L13" i="7"/>
  <c r="L14" i="7"/>
  <c r="P14" i="7" s="1"/>
  <c r="L18" i="7"/>
  <c r="P18" i="7" s="1"/>
  <c r="L19" i="7"/>
  <c r="P19" i="7" s="1"/>
  <c r="L20" i="7"/>
  <c r="L21" i="7"/>
  <c r="L22" i="7"/>
  <c r="P22" i="7" s="1"/>
  <c r="L23" i="7"/>
  <c r="S15" i="7" l="1"/>
  <c r="S14" i="7"/>
  <c r="S30" i="7"/>
  <c r="S22" i="7"/>
  <c r="P25" i="7"/>
  <c r="E8" i="1" s="1"/>
  <c r="S21" i="7"/>
  <c r="S12" i="7"/>
  <c r="P26" i="7"/>
  <c r="S18" i="7"/>
  <c r="S29" i="7"/>
  <c r="S23" i="7"/>
  <c r="S24" i="7"/>
  <c r="S13" i="7"/>
  <c r="S31" i="7"/>
  <c r="S20" i="7"/>
  <c r="S11" i="7"/>
  <c r="P27" i="7"/>
  <c r="S19" i="7"/>
  <c r="P28" i="7"/>
  <c r="S10" i="7"/>
  <c r="L8" i="7"/>
  <c r="R8" i="7"/>
  <c r="L17" i="7"/>
  <c r="P17" i="7" s="1"/>
  <c r="R17" i="7"/>
  <c r="A8" i="25"/>
  <c r="A9" i="25" s="1"/>
  <c r="A10" i="25" s="1"/>
  <c r="L48" i="7" l="1"/>
  <c r="P48" i="7"/>
  <c r="S17" i="7"/>
  <c r="S8" i="7"/>
  <c r="E11" i="1" s="1"/>
  <c r="R48" i="7"/>
  <c r="A9" i="23"/>
  <c r="A10" i="23" s="1"/>
  <c r="A11" i="23" s="1"/>
  <c r="A12" i="23" s="1"/>
  <c r="A13" i="23" s="1"/>
  <c r="A14" i="23" s="1"/>
  <c r="A15" i="23" s="1"/>
  <c r="A16" i="23" s="1"/>
  <c r="A17" i="23" s="1"/>
  <c r="S48" i="7" l="1"/>
  <c r="M48" i="7" s="1"/>
  <c r="A7" i="4" l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<sst xmlns="http://schemas.openxmlformats.org/spreadsheetml/2006/main" count="1563" uniqueCount="680">
  <si>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</si>
  <si>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</si>
  <si>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</si>
  <si>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</si>
  <si>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</si>
  <si>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</si>
  <si>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</si>
  <si>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</si>
  <si>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</si>
  <si>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</si>
  <si>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</si>
  <si>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</si>
  <si>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</si>
  <si>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</si>
  <si>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</si>
  <si>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</si>
  <si>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</si>
  <si>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</si>
  <si>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</si>
  <si>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</si>
  <si>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</si>
  <si>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</si>
  <si>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</si>
  <si>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</si>
  <si>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</si>
  <si>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</si>
  <si>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</si>
  <si>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</si>
  <si>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</si>
  <si>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</si>
  <si>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</si>
  <si>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</si>
  <si>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</si>
  <si>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</si>
  <si>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</si>
  <si>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</si>
  <si>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</si>
  <si>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</si>
  <si>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</si>
  <si>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</si>
  <si>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</si>
  <si>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</si>
  <si>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</si>
  <si>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</si>
  <si>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</si>
  <si>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</si>
  <si>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</si>
  <si>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</si>
  <si>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</si>
  <si>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</si>
  <si>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</si>
  <si>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</si>
  <si>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</si>
  <si>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</si>
  <si>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</si>
  <si>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</si>
  <si>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</si>
  <si>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</si>
  <si>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</si>
  <si>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</si>
  <si>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</si>
  <si>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</si>
  <si>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</si>
  <si>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</si>
  <si>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</si>
  <si>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</si>
  <si>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</si>
  <si>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</si>
  <si>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</si>
  <si>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</si>
  <si>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</si>
  <si>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</si>
  <si>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</si>
  <si>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</si>
  <si>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</si>
  <si>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</si>
  <si>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</si>
  <si>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</si>
  <si>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</si>
  <si>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</si>
  <si>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</si>
  <si>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</si>
  <si>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</si>
  <si>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</si>
  <si>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</si>
  <si>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</si>
  <si>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>Узбекистон Республикаси Марказий сайлов комиссияси</t>
  </si>
  <si>
    <t xml:space="preserve">          </t>
  </si>
  <si>
    <t>Раздел   0161   подраздел   050   глава   160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</si>
  <si>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</si>
  <si>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</si>
  <si>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</si>
  <si>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</si>
  <si>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</si>
  <si>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100010860262947016105016001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</si>
  <si>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</si>
  <si>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</si>
  <si>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</si>
  <si>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</si>
  <si>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</si>
  <si>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</si>
  <si>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</si>
  <si>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</si>
  <si>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</si>
  <si>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</si>
  <si>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</si>
  <si>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</si>
  <si>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</si>
  <si>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</si>
  <si>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</si>
  <si>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</si>
  <si>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</si>
  <si>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</si>
  <si>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</si>
  <si>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</si>
  <si>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</si>
  <si>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</si>
  <si>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</si>
  <si>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</si>
  <si>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</si>
  <si>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</si>
  <si>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</si>
  <si>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</si>
  <si>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</si>
  <si>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</si>
  <si>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</si>
  <si>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</si>
  <si>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</si>
  <si>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</si>
  <si>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</si>
  <si>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</si>
  <si>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</si>
  <si>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</si>
  <si>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</si>
  <si>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</si>
  <si>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</si>
  <si>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</si>
  <si>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</si>
  <si>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</si>
  <si>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</si>
  <si>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</si>
  <si>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</si>
  <si>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Коммунальные услуги</t>
  </si>
  <si>
    <t>14</t>
  </si>
  <si>
    <t>Электроэнергия</t>
  </si>
  <si>
    <t>15</t>
  </si>
  <si>
    <t>23</t>
  </si>
  <si>
    <t>Горячая вода и тепловая энергия</t>
  </si>
  <si>
    <t>16</t>
  </si>
  <si>
    <t>24</t>
  </si>
  <si>
    <t>Холодная вода и канализация</t>
  </si>
  <si>
    <t>17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</si>
  <si>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</si>
  <si>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</si>
  <si>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18</t>
  </si>
  <si>
    <t>30</t>
  </si>
  <si>
    <t>Содержание и текущий ремонт</t>
  </si>
  <si>
    <t>19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</si>
  <si>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</si>
  <si>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</si>
  <si>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</si>
  <si>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</si>
  <si>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</si>
  <si>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22</t>
  </si>
  <si>
    <t>920</t>
  </si>
  <si>
    <t>Компьютерное оборудование, вычислительная и аудио-видео техника</t>
  </si>
  <si>
    <t>40</t>
  </si>
  <si>
    <t>Расходы по аренде</t>
  </si>
  <si>
    <t>44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</si>
  <si>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</si>
  <si>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</si>
  <si>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</si>
  <si>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</si>
  <si>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</si>
  <si>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</si>
  <si>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</si>
  <si>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</si>
  <si>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</si>
  <si>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</si>
  <si>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</si>
  <si>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</si>
  <si>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</si>
  <si>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500</t>
  </si>
  <si>
    <t>Топливо и ГСМ</t>
  </si>
  <si>
    <t>32</t>
  </si>
  <si>
    <t>90</t>
  </si>
  <si>
    <t>Другие расходы на приобретение товаров и услуг</t>
  </si>
  <si>
    <t>33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</si>
  <si>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</si>
  <si>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</si>
  <si>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</si>
  <si>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35</t>
  </si>
  <si>
    <t>200</t>
  </si>
  <si>
    <t>Информационные и коммуникационные услуги</t>
  </si>
  <si>
    <t>36</t>
  </si>
  <si>
    <t>93</t>
  </si>
  <si>
    <t xml:space="preserve">Услуги по охране объектов </t>
  </si>
  <si>
    <t>37</t>
  </si>
  <si>
    <t>99</t>
  </si>
  <si>
    <t>Прочие расходы на приобретение товаров и услуг</t>
  </si>
  <si>
    <t>38</t>
  </si>
  <si>
    <t>990</t>
  </si>
  <si>
    <t>39</t>
  </si>
  <si>
    <t>43</t>
  </si>
  <si>
    <t>РАСХОДЫ ПО ОСНОВНЫМ СРЕДСТВАМ</t>
  </si>
  <si>
    <t>Приобретение основных средств</t>
  </si>
  <si>
    <t>Здания</t>
  </si>
  <si>
    <t>Нежилые здания</t>
  </si>
  <si>
    <t>53</t>
  </si>
  <si>
    <t>Сооружения</t>
  </si>
  <si>
    <t>54</t>
  </si>
  <si>
    <t>45</t>
  </si>
  <si>
    <t>46</t>
  </si>
  <si>
    <t>Прочие машины и оборудование</t>
  </si>
  <si>
    <t>910</t>
  </si>
  <si>
    <t>Мебель и офисное оборудование</t>
  </si>
  <si>
    <t>48</t>
  </si>
  <si>
    <t xml:space="preserve">Компьютерное оборудование, вычислительная, аудио-видео техника, информационная технология и принадлежности </t>
  </si>
  <si>
    <t>49</t>
  </si>
  <si>
    <t>Прочая техника</t>
  </si>
  <si>
    <t>ДРУГИЕ РАСХОДЫ</t>
  </si>
  <si>
    <t>51</t>
  </si>
  <si>
    <t>Различные прочие расходы</t>
  </si>
  <si>
    <t>Текущие</t>
  </si>
  <si>
    <t>140</t>
  </si>
  <si>
    <t>Электрон давлат харидларида иштирок этиш учун закалат тулови харажатлари</t>
  </si>
  <si>
    <t>55</t>
  </si>
  <si>
    <t>190</t>
  </si>
  <si>
    <t>Прочие расходы</t>
  </si>
  <si>
    <t>56</t>
  </si>
  <si>
    <t>IV-группа "Другие расходы"</t>
  </si>
  <si>
    <t>57</t>
  </si>
  <si>
    <t>ВСЕГО</t>
  </si>
  <si>
    <t>58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</si>
  <si>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</si>
  <si>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</si>
  <si>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</si>
  <si>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</si>
  <si>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Раздел   0115   подраздел   010   глава   160</t>
  </si>
  <si>
    <t>100010860262737011501016001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</si>
  <si>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</si>
  <si>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</si>
  <si>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</si>
  <si>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</si>
  <si>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</si>
  <si>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</si>
  <si>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</si>
  <si>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</si>
  <si>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</si>
  <si>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</si>
  <si>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</si>
  <si>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</si>
  <si>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</si>
  <si>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</si>
  <si>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</si>
  <si>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</si>
  <si>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</si>
  <si>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</si>
  <si>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</si>
  <si>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</si>
  <si>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</si>
  <si>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</si>
  <si>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</si>
  <si>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</si>
  <si>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</si>
  <si>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</si>
  <si>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</si>
  <si>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</si>
  <si>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</si>
  <si>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</si>
  <si>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</si>
  <si>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</si>
  <si>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</si>
  <si>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Руководитель _______________</t>
  </si>
  <si>
    <t>Главный бухгалтер ____________________</t>
  </si>
  <si>
    <t>М.П</t>
  </si>
  <si>
    <t>____ ______________ 20____ год</t>
  </si>
  <si>
    <t>Форма № 1</t>
  </si>
  <si>
    <t>Б А Л А Н С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</si>
  <si>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</si>
  <si>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</si>
  <si>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</si>
  <si>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</si>
  <si>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</si>
  <si>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</si>
  <si>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</si>
  <si>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</si>
  <si>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</si>
  <si>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</si>
  <si>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</si>
  <si>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</si>
  <si>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</si>
  <si>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</si>
  <si>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</si>
  <si>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</si>
  <si>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</si>
  <si>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</si>
  <si>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</si>
  <si>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</si>
  <si>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</si>
  <si>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</si>
  <si>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</si>
  <si>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</si>
  <si>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</si>
  <si>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</si>
  <si>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</si>
  <si>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</si>
  <si>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</si>
  <si>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</si>
  <si>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</si>
  <si>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</si>
  <si>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</si>
  <si>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</si>
  <si>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</si>
  <si>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</si>
  <si>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</si>
  <si>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</si>
  <si>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</si>
  <si>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</si>
  <si>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</si>
  <si>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</si>
  <si>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</si>
  <si>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</si>
  <si>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</si>
  <si>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</si>
  <si>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</si>
  <si>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</si>
  <si>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</si>
  <si>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</si>
  <si>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</si>
  <si>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</si>
  <si>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</si>
  <si>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</si>
  <si>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</si>
  <si>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</si>
  <si>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</si>
  <si>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</si>
  <si>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</si>
  <si>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</si>
  <si>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</si>
  <si>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</si>
  <si>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</si>
  <si>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</si>
  <si>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</si>
  <si>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</si>
  <si>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</si>
  <si>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</si>
  <si>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</si>
  <si>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</si>
  <si>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</si>
  <si>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</si>
  <si>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</si>
  <si>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</si>
  <si>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</si>
  <si>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</si>
  <si>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</si>
  <si>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</si>
  <si>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</si>
  <si>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</si>
  <si>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</si>
  <si>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</si>
  <si>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</si>
  <si>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</si>
  <si>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</si>
  <si>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</si>
  <si>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</si>
  <si>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</si>
  <si>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</si>
  <si>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</si>
  <si>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</si>
  <si>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</si>
  <si>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</si>
  <si>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</si>
  <si>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</si>
  <si>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</si>
  <si>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</si>
  <si>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</si>
  <si>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</si>
  <si>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</si>
  <si>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</si>
  <si>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</si>
  <si>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</si>
  <si>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</si>
  <si>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</si>
  <si>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</si>
  <si>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</si>
  <si>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</si>
  <si>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</si>
  <si>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</si>
  <si>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</si>
  <si>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</si>
  <si>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</si>
  <si>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</si>
  <si>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</si>
  <si>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</si>
  <si>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</si>
  <si>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</si>
  <si>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</si>
  <si>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</si>
  <si>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</si>
  <si>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</si>
  <si>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</si>
  <si>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</si>
  <si>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</si>
  <si>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</si>
  <si>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</si>
  <si>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</si>
  <si>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</si>
  <si>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</si>
  <si>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</si>
  <si>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</si>
  <si>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</si>
  <si>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</si>
  <si>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</si>
  <si>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</si>
  <si>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</si>
  <si>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</si>
  <si>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</si>
  <si>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</si>
  <si>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</si>
  <si>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</si>
  <si>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</si>
  <si>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</si>
  <si>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</si>
  <si>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</si>
  <si>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</si>
  <si>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</si>
  <si>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</si>
  <si>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</si>
  <si>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</si>
  <si>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</si>
  <si>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</si>
  <si>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</si>
  <si>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</si>
  <si>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</si>
  <si>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</si>
  <si>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</si>
  <si>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</si>
  <si>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</si>
  <si>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</si>
  <si>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</si>
  <si>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</si>
  <si>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</si>
  <si>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</si>
  <si>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</si>
  <si>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</si>
  <si>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A</t>
  </si>
  <si>
    <t>ДЕБИТОРСКАЯ ЗАДОЛЖЕННОСТЬ:</t>
  </si>
  <si>
    <t>4200000</t>
  </si>
  <si>
    <t>4210000</t>
  </si>
  <si>
    <t>4211000</t>
  </si>
  <si>
    <t>4220000</t>
  </si>
  <si>
    <t>4224000</t>
  </si>
  <si>
    <t>4225000</t>
  </si>
  <si>
    <t>4240000</t>
  </si>
  <si>
    <t>4244000</t>
  </si>
  <si>
    <t>4244100</t>
  </si>
  <si>
    <t>4250000</t>
  </si>
  <si>
    <t>4252000</t>
  </si>
  <si>
    <t>4252100</t>
  </si>
  <si>
    <t>4252110</t>
  </si>
  <si>
    <t>4252500</t>
  </si>
  <si>
    <t>4290000</t>
  </si>
  <si>
    <t>4292000</t>
  </si>
  <si>
    <t>4292100</t>
  </si>
  <si>
    <t>4292200</t>
  </si>
  <si>
    <t>4299000</t>
  </si>
  <si>
    <t>4299990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</si>
  <si>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</si>
  <si>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</si>
  <si>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</si>
  <si>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</si>
  <si>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</si>
  <si>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</si>
  <si>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</si>
  <si>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</si>
  <si>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</si>
  <si>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</si>
  <si>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</si>
  <si>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</si>
  <si>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</si>
  <si>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Бензин автомобильный</t>
  </si>
  <si>
    <t>Бюджет</t>
  </si>
  <si>
    <t>Молиялаш-тириш манбаси*</t>
  </si>
  <si>
    <t>л</t>
  </si>
  <si>
    <t>Услуги государственной фельдъегерской связи</t>
  </si>
  <si>
    <t>ГФС ГКСИ и ТТРУз</t>
  </si>
  <si>
    <t>усл. Ед</t>
  </si>
  <si>
    <t>Услуги по широкополосному доступу к информационно-коммуникационной сети Интернет по проводным сетям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</si>
  <si>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</si>
  <si>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Услуги центра регистрации ключей электронных цифровых подписей</t>
  </si>
  <si>
    <t>Услуга оказание охранных услуг на договорной основе юридическим лицам</t>
  </si>
  <si>
    <t>Тошкент шахар ИИББ хузуридаги Куриклаш бошкармаси</t>
  </si>
  <si>
    <t>Услуги по вывозу мусора</t>
  </si>
  <si>
    <t>TOSHKENT SHAHAR HOKIMLIGI HUZURIDAGI MAXSUSTRANS ISHLAB CHIQARISH BOSHQARMASI DA</t>
  </si>
  <si>
    <t>м^3</t>
  </si>
  <si>
    <t>ООО "PSM Avtoservis Tex"</t>
  </si>
  <si>
    <t>ООО "ALPHAZET TECHNOLOGIES"</t>
  </si>
  <si>
    <t>Услуга по круглосуточной поддержке телефонной линии</t>
  </si>
  <si>
    <t>Республика махсус алока богламаси ДУК</t>
  </si>
  <si>
    <t>Услуга по регистрации доменов</t>
  </si>
  <si>
    <t>ООО "SUVAN NET"</t>
  </si>
  <si>
    <t>упак</t>
  </si>
  <si>
    <t>Вода питьевая упакованная</t>
  </si>
  <si>
    <t>FALCON LINE" хусусий корхонаси</t>
  </si>
  <si>
    <t>Услуга подключения поддержки SSL протокола</t>
  </si>
  <si>
    <t>Электрон дўкон</t>
  </si>
  <si>
    <t>Тўғридан тўғри, ягона етказиб берувчи</t>
  </si>
  <si>
    <t>Тўғридан тўғри (ЗРУ-684, абз. 3, ПП- 3953. пункт 4)</t>
  </si>
  <si>
    <t>Тўғридан тўғри (ЗРУ-684, абз. 3, ПП- 3953. пункт 25)</t>
  </si>
  <si>
    <t>Тўғридан тўғри (ЗРУ-684, абз. 3, ПП- 3953. пункт 22)</t>
  </si>
  <si>
    <t>Ўзбекистон Республикаси Марказий сайлов комиссияси бўйича</t>
  </si>
  <si>
    <t>130</t>
  </si>
  <si>
    <t>Приобретение прочей полиграфической</t>
  </si>
  <si>
    <t>59</t>
  </si>
  <si>
    <t>60</t>
  </si>
  <si>
    <t>4221000</t>
  </si>
  <si>
    <t>4110000</t>
  </si>
  <si>
    <t>4111000</t>
  </si>
  <si>
    <t>4111100</t>
  </si>
  <si>
    <t>4120000</t>
  </si>
  <si>
    <t>4121000</t>
  </si>
  <si>
    <t>4121100</t>
  </si>
  <si>
    <t>Услуги по проектированию и разработке информационных технологий для сетей и систем</t>
  </si>
  <si>
    <t>Услуги по передаче электроэнергии</t>
  </si>
  <si>
    <t>Драйвер светодиодный</t>
  </si>
  <si>
    <t>дона</t>
  </si>
  <si>
    <t>Почтовая марка</t>
  </si>
  <si>
    <t>Услуга по текущему ремонту транспортных средств</t>
  </si>
  <si>
    <t>PAIB "Avtoxojaligi"</t>
  </si>
  <si>
    <t>Аренда транспортных средств</t>
  </si>
  <si>
    <t>BIRJA BUSINES MCHJ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</si>
  <si>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</si>
  <si>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</si>
  <si>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Сувениры с национальном орнаментом с нанесённым логотипом</t>
  </si>
  <si>
    <t>ВМ захира жам.</t>
  </si>
  <si>
    <t>кам баҳоли</t>
  </si>
  <si>
    <t>Одежды, обуви и постельных принадлежностей</t>
  </si>
  <si>
    <t>кВт.ч</t>
  </si>
  <si>
    <t>ИП Хакимов Анвар Абдусаматович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</si>
  <si>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</si>
  <si>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</si>
  <si>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</si>
  <si>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</si>
  <si>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 xml:space="preserve">2023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</si>
  <si>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2023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</si>
  <si>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2023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</si>
  <si>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 2023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</si>
  <si>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2023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</si>
  <si>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r>
      <t xml:space="preserve">2023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</si>
  <si>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2023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</si>
  <si>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на 01.04.2023</t>
  </si>
  <si>
    <t>1 апреля</t>
  </si>
  <si>
    <t>по состоянию на 01.04.2023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</si>
  <si>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</si>
  <si>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</si>
  <si>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</si>
  <si>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</si>
  <si>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</si>
  <si>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</si>
  <si>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</si>
  <si>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</si>
  <si>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</si>
  <si>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</si>
  <si>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</si>
  <si>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</si>
  <si>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4004-10</t>
  </si>
  <si>
    <t>4002-10</t>
  </si>
  <si>
    <t>4. Остаток средств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</si>
  <si>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</si>
  <si>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</si>
  <si>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</si>
  <si>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</si>
  <si>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</si>
  <si>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Фонд</t>
  </si>
  <si>
    <t>4252130</t>
  </si>
  <si>
    <t>231100101500701 / 22</t>
  </si>
  <si>
    <t>231100101491817 / 4719</t>
  </si>
  <si>
    <t>231110081375659 / 1144803</t>
  </si>
  <si>
    <t>231110081359372 / 1135611</t>
  </si>
  <si>
    <t>231110081359673 / 1135633</t>
  </si>
  <si>
    <t>231110081353251 / 1124436</t>
  </si>
  <si>
    <t>231110081328129 / 1101875</t>
  </si>
  <si>
    <t>231110081323869 / 1097789</t>
  </si>
  <si>
    <t>231110081320315 / 1094813</t>
  </si>
  <si>
    <t>231110081320340 / 1094885</t>
  </si>
  <si>
    <t>231110081320416 / 1094939</t>
  </si>
  <si>
    <t>231110081304098 / 1093021</t>
  </si>
  <si>
    <t>231100141413116 / 46434</t>
  </si>
  <si>
    <t>231110081304438 / 1080384</t>
  </si>
  <si>
    <t>231100241314429 / 1916643259</t>
  </si>
  <si>
    <t>231100101287650 / 16358-М</t>
  </si>
  <si>
    <t>231110081221386 / 1012555</t>
  </si>
  <si>
    <t>231110081227366 / 1009314</t>
  </si>
  <si>
    <t>231110081227371 / 1009317</t>
  </si>
  <si>
    <t>231110081227385 / 1009326</t>
  </si>
  <si>
    <t>231100101263979 / 7103-2023/EXAT</t>
  </si>
  <si>
    <t>231100101253956 / 305481</t>
  </si>
  <si>
    <t>231100101253148 / 9-950</t>
  </si>
  <si>
    <t>231100101252839 / 0503</t>
  </si>
  <si>
    <t>231100611241052 / 032-354</t>
  </si>
  <si>
    <t>231100101232965 / 4266-2023/IJRO</t>
  </si>
  <si>
    <t>231100101217706 / 111-П</t>
  </si>
  <si>
    <t>231100421226995 / 29-23</t>
  </si>
  <si>
    <t>231100241229472 / 34</t>
  </si>
  <si>
    <t>231100451233010 / К-01</t>
  </si>
  <si>
    <t>231100241217182 / 92/В-19</t>
  </si>
  <si>
    <t>231100241216422 / 1916377917</t>
  </si>
  <si>
    <t>231100101218012 / 11/19-V</t>
  </si>
  <si>
    <t>201123394</t>
  </si>
  <si>
    <t>200833833</t>
  </si>
  <si>
    <t>307617974</t>
  </si>
  <si>
    <t>206719257</t>
  </si>
  <si>
    <t>308708456</t>
  </si>
  <si>
    <t>309560849</t>
  </si>
  <si>
    <t>309697542</t>
  </si>
  <si>
    <t>303364240</t>
  </si>
  <si>
    <t>308940368</t>
  </si>
  <si>
    <t>306894560</t>
  </si>
  <si>
    <t>308346433</t>
  </si>
  <si>
    <t>308125519</t>
  </si>
  <si>
    <t>307919012</t>
  </si>
  <si>
    <t>308784704</t>
  </si>
  <si>
    <t>203366731</t>
  </si>
  <si>
    <t>202628856</t>
  </si>
  <si>
    <t>301551793</t>
  </si>
  <si>
    <t>309954293</t>
  </si>
  <si>
    <t>31104760250010</t>
  </si>
  <si>
    <t>305109680</t>
  </si>
  <si>
    <t>201052713</t>
  </si>
  <si>
    <t>306866603</t>
  </si>
  <si>
    <t>306350099</t>
  </si>
  <si>
    <t>200903001</t>
  </si>
  <si>
    <t>204118319</t>
  </si>
  <si>
    <t>300970850</t>
  </si>
  <si>
    <t>200898364</t>
  </si>
  <si>
    <t>305487348</t>
  </si>
  <si>
    <t>201440547</t>
  </si>
  <si>
    <t>O`ZBEKISTON POCHTASI АЖ</t>
  </si>
  <si>
    <t>ООО TECHNO-TASHKENT</t>
  </si>
  <si>
    <t>OOO "ARSENAL D"</t>
  </si>
  <si>
    <t>ARSENAL WEBNAME Mas uliyati cheklangan jamiyat</t>
  </si>
  <si>
    <t>ASADBEK GRAND FINANS MCHJ</t>
  </si>
  <si>
    <t>SILVER WATER DISPENSER mas`uliyati cheklangan jamiyati</t>
  </si>
  <si>
    <t>AMU-SOXIL INVEST</t>
  </si>
  <si>
    <t>ЧП NARPAY BIZNES TAYANCH</t>
  </si>
  <si>
    <t>ООО TEXNOGARANT</t>
  </si>
  <si>
    <t>MCHJ INTERACTIVE</t>
  </si>
  <si>
    <t>O`ZBEKTELEKOM АЖ</t>
  </si>
  <si>
    <t>OSIYO IMKON PARTNER MCHJ</t>
  </si>
  <si>
    <t>ЯККА ТАРТИБДАГИ ТАДБИРКОР</t>
  </si>
  <si>
    <t>UNICON-SOFT МЧЖ</t>
  </si>
  <si>
    <t>ГУП "Сувсоз"</t>
  </si>
  <si>
    <t>Veolia Energy Tashkent МЧЖ</t>
  </si>
  <si>
    <t>HUDUDIY ELEKTR TARMOQLARIAsiyadorlik jamiyati</t>
  </si>
  <si>
    <t>DAVLAT AXBOROT TIZIMLARINI YARATISH VA QOLLAB QUVATLASH BOYICHA YAGONA INTEGR-</t>
  </si>
  <si>
    <t>UNG PETRO МЧЖ</t>
  </si>
  <si>
    <t>ой</t>
  </si>
  <si>
    <t>Полиэтиленовые пакеты</t>
  </si>
  <si>
    <t>рул</t>
  </si>
  <si>
    <t>Тряпка для очистки поверхностей</t>
  </si>
  <si>
    <t xml:space="preserve"> Вода питьевая упакованная</t>
  </si>
  <si>
    <t>Вода минеральная столовая</t>
  </si>
  <si>
    <t>Моющее средство для стирки</t>
  </si>
  <si>
    <t>Услуга по техническому обслуживанию лифтов</t>
  </si>
  <si>
    <t>Услуга кабельного телевидения</t>
  </si>
  <si>
    <t>Тюнер</t>
  </si>
  <si>
    <t>Кофе жареный</t>
  </si>
  <si>
    <t>Кофе растворимый</t>
  </si>
  <si>
    <t>Сливки</t>
  </si>
  <si>
    <t>Услуги по холодному водоснабжению и Услуги канализации</t>
  </si>
  <si>
    <t>куб. Метр</t>
  </si>
  <si>
    <t>Энергия тепловая, отпущенная котельными</t>
  </si>
  <si>
    <t>Гкалл</t>
  </si>
  <si>
    <t xml:space="preserve"> КО ОАО "Узбекистон"</t>
  </si>
  <si>
    <t>231100431500376 / 23</t>
  </si>
  <si>
    <t>231100431452013 / 4/АК</t>
  </si>
  <si>
    <t>231100431451206 / 20</t>
  </si>
  <si>
    <t>231100431383506 / 5/АК</t>
  </si>
  <si>
    <t>Тўғридан тўғри (ЗРУ-684, абз. 3, ПП- 3953. пункт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</si>
</sst>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_ ;[Red]\-#,##0.0\ "/>
    <numFmt numFmtId="165" formatCode="_-* #,##0.0_р_._-;\-* #,##0.0_р_._-;_-* &quot; &quot;??_р_._-;_-@_-"/>
    <numFmt numFmtId="166" formatCode="_-* #,##0.00_р_._-;\-* #,##0.00_р_._-;_-* &quot; &quot;??_р_._-;_-@_-"/>
    <numFmt numFmtId="167" formatCode="_-* #,##0.00_р_._-;\-* #,##0.00_р_._-;_-* &quot;-&quot;??_р_._-;_-@_-"/>
    <numFmt numFmtId="168" formatCode="_-* #,##0.00\ _р_._-;\-* #,##0.00\ _р_._-;_-* &quot;-&quot;??\ _р_._-;_-@_-"/>
    <numFmt numFmtId="169" formatCode="_-* #,##0.0_р_._-;\-* #,##0.0_р_._-;_-* &quot;-&quot;??_р_._-;_-@_-"/>
    <numFmt numFmtId="171" formatCode="#,##0.00_ ;\-#,##0.00\ "/>
  </numFmts>
  <fonts count="5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8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6" fillId="0" borderId="0"/>
    <xf numFmtId="43" fontId="20" fillId="0" borderId="0" applyFont="0" applyFill="0" applyBorder="0" applyAlignment="0" applyProtection="0"/>
    <xf numFmtId="0" fontId="43" fillId="0" borderId="0"/>
    <xf numFmtId="0" fontId="44" fillId="0" borderId="0"/>
    <xf numFmtId="168" fontId="43" fillId="0" borderId="0"/>
    <xf numFmtId="169" fontId="43" fillId="0" borderId="0"/>
    <xf numFmtId="167" fontId="43" fillId="0" borderId="0"/>
  </cellStyleXfs>
  <cellXfs count="299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4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2" borderId="1" xfId="0" applyFont="1" applyFill="1" applyBorder="1" applyAlignment="1">
      <alignment vertical="center"/>
    </xf>
    <xf numFmtId="0" fontId="25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25" fillId="0" borderId="0" xfId="3" applyNumberFormat="1" applyFont="1" applyFill="1" applyBorder="1" applyProtection="1"/>
    <xf numFmtId="0" fontId="18" fillId="2" borderId="1" xfId="4" applyNumberFormat="1" applyFont="1" applyFill="1" applyBorder="1" applyAlignment="1" applyProtection="1">
      <alignment horizontal="left" vertical="center" wrapText="1"/>
    </xf>
    <xf numFmtId="165" fontId="18" fillId="2" borderId="1" xfId="5" applyNumberFormat="1" applyFont="1" applyFill="1" applyBorder="1" applyAlignment="1" applyProtection="1">
      <alignment horizontal="center" vertical="center" wrapText="1"/>
    </xf>
    <xf numFmtId="165" fontId="40" fillId="0" borderId="1" xfId="5" applyNumberFormat="1" applyFont="1" applyFill="1" applyBorder="1" applyAlignment="1" applyProtection="1">
      <alignment horizontal="center" vertical="center"/>
    </xf>
    <xf numFmtId="0" fontId="27" fillId="0" borderId="1" xfId="4" applyNumberFormat="1" applyFont="1" applyFill="1" applyBorder="1" applyAlignment="1" applyProtection="1">
      <alignment horizontal="left" vertical="center" wrapText="1"/>
    </xf>
    <xf numFmtId="165" fontId="27" fillId="0" borderId="1" xfId="5" applyNumberFormat="1" applyFont="1" applyFill="1" applyBorder="1" applyAlignment="1" applyProtection="1">
      <alignment horizontal="center" vertical="center" wrapText="1"/>
    </xf>
    <xf numFmtId="165" fontId="24" fillId="0" borderId="1" xfId="5" applyNumberFormat="1" applyFont="1" applyFill="1" applyBorder="1" applyAlignment="1" applyProtection="1">
      <alignment horizontal="center" vertical="center"/>
    </xf>
    <xf numFmtId="165" fontId="18" fillId="2" borderId="1" xfId="5" applyNumberFormat="1" applyFont="1" applyFill="1" applyBorder="1" applyAlignment="1" applyProtection="1">
      <alignment horizontal="left" vertical="center" wrapText="1"/>
    </xf>
    <xf numFmtId="165" fontId="27" fillId="0" borderId="1" xfId="5" applyNumberFormat="1" applyFont="1" applyFill="1" applyBorder="1" applyAlignment="1" applyProtection="1">
      <alignment horizontal="left" vertical="center" wrapText="1"/>
    </xf>
    <xf numFmtId="168" fontId="25" fillId="0" borderId="0" xfId="5" applyNumberFormat="1" applyFont="1" applyFill="1" applyBorder="1" applyProtection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Protection="1"/>
    <xf numFmtId="49" fontId="40" fillId="0" borderId="1" xfId="0" applyNumberFormat="1" applyFont="1" applyFill="1" applyBorder="1" applyAlignment="1" applyProtection="1">
      <alignment horizontal="center" wrapText="1"/>
    </xf>
    <xf numFmtId="0" fontId="40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justify" vertical="center" wrapText="1"/>
    </xf>
    <xf numFmtId="49" fontId="24" fillId="0" borderId="1" xfId="0" applyNumberFormat="1" applyFont="1" applyFill="1" applyBorder="1" applyAlignment="1" applyProtection="1">
      <alignment wrapText="1"/>
    </xf>
    <xf numFmtId="49" fontId="24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Protection="1"/>
    <xf numFmtId="0" fontId="24" fillId="0" borderId="0" xfId="0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horizontal="center" vertical="center" textRotation="90"/>
    </xf>
    <xf numFmtId="0" fontId="25" fillId="0" borderId="1" xfId="0" applyNumberFormat="1" applyFont="1" applyFill="1" applyBorder="1" applyAlignment="1" applyProtection="1">
      <alignment horizontal="center" vertical="center" textRotation="90" wrapText="1"/>
    </xf>
    <xf numFmtId="0" fontId="27" fillId="2" borderId="1" xfId="4" applyNumberFormat="1" applyFont="1" applyFill="1" applyBorder="1" applyAlignment="1" applyProtection="1">
      <alignment horizontal="center" vertical="center" wrapText="1"/>
    </xf>
    <xf numFmtId="0" fontId="18" fillId="2" borderId="1" xfId="4" applyNumberFormat="1" applyFont="1" applyFill="1" applyBorder="1" applyAlignment="1" applyProtection="1">
      <alignment horizontal="center" vertical="top" wrapText="1"/>
    </xf>
    <xf numFmtId="0" fontId="29" fillId="0" borderId="1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30" fillId="2" borderId="1" xfId="4" applyNumberFormat="1" applyFont="1" applyFill="1" applyBorder="1" applyAlignment="1" applyProtection="1">
      <alignment horizontal="justify" vertical="center" wrapText="1"/>
    </xf>
    <xf numFmtId="0" fontId="32" fillId="0" borderId="1" xfId="0" applyNumberFormat="1" applyFont="1" applyFill="1" applyBorder="1" applyAlignment="1" applyProtection="1">
      <alignment horizontal="center" vertical="center"/>
    </xf>
    <xf numFmtId="49" fontId="32" fillId="0" borderId="1" xfId="0" applyNumberFormat="1" applyFont="1" applyFill="1" applyBorder="1" applyAlignment="1" applyProtection="1">
      <alignment horizontal="center" vertical="center"/>
    </xf>
    <xf numFmtId="0" fontId="33" fillId="0" borderId="1" xfId="4" applyNumberFormat="1" applyFont="1" applyFill="1" applyBorder="1" applyAlignment="1" applyProtection="1">
      <alignment horizontal="left" vertical="center" wrapText="1"/>
    </xf>
    <xf numFmtId="49" fontId="27" fillId="2" borderId="0" xfId="4" applyNumberFormat="1" applyFont="1" applyFill="1" applyBorder="1" applyAlignment="1" applyProtection="1">
      <alignment horizontal="left" vertical="center" wrapText="1"/>
    </xf>
    <xf numFmtId="0" fontId="43" fillId="0" borderId="0" xfId="3" applyNumberFormat="1" applyFont="1" applyFill="1" applyBorder="1" applyProtection="1"/>
    <xf numFmtId="49" fontId="31" fillId="2" borderId="1" xfId="6" applyNumberFormat="1" applyFont="1" applyFill="1" applyBorder="1" applyAlignment="1" applyProtection="1">
      <alignment horizontal="center" vertical="center"/>
    </xf>
    <xf numFmtId="165" fontId="31" fillId="2" borderId="1" xfId="6" applyNumberFormat="1" applyFont="1" applyFill="1" applyBorder="1" applyAlignment="1" applyProtection="1">
      <alignment horizontal="center" vertical="center"/>
    </xf>
    <xf numFmtId="49" fontId="34" fillId="2" borderId="1" xfId="6" applyNumberFormat="1" applyFont="1" applyFill="1" applyBorder="1" applyAlignment="1" applyProtection="1">
      <alignment horizontal="center" vertical="center"/>
    </xf>
    <xf numFmtId="165" fontId="34" fillId="2" borderId="1" xfId="6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Protection="1"/>
    <xf numFmtId="0" fontId="25" fillId="0" borderId="17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37" fillId="0" borderId="8" xfId="0" applyNumberFormat="1" applyFont="1" applyFill="1" applyBorder="1" applyAlignment="1" applyProtection="1">
      <alignment horizontal="center" vertical="center" wrapText="1"/>
    </xf>
    <xf numFmtId="0" fontId="37" fillId="0" borderId="1" xfId="0" applyNumberFormat="1" applyFont="1" applyFill="1" applyBorder="1" applyAlignment="1" applyProtection="1">
      <alignment horizontal="center" vertical="center" textRotation="90" wrapText="1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0" fontId="30" fillId="2" borderId="1" xfId="4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33" fillId="2" borderId="1" xfId="4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167" fontId="25" fillId="0" borderId="0" xfId="0" applyNumberFormat="1" applyFont="1" applyFill="1" applyBorder="1" applyProtection="1"/>
    <xf numFmtId="0" fontId="36" fillId="0" borderId="0" xfId="0" applyNumberFormat="1" applyFont="1" applyFill="1" applyBorder="1" applyProtection="1"/>
    <xf numFmtId="0" fontId="25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40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165" fontId="24" fillId="0" borderId="1" xfId="6" applyNumberFormat="1" applyFont="1" applyFill="1" applyBorder="1" applyAlignment="1" applyProtection="1">
      <alignment horizontal="center" vertical="center"/>
    </xf>
    <xf numFmtId="165" fontId="40" fillId="0" borderId="1" xfId="6" applyNumberFormat="1" applyFont="1" applyFill="1" applyBorder="1" applyAlignment="1" applyProtection="1">
      <alignment horizontal="center" vertical="center"/>
    </xf>
    <xf numFmtId="0" fontId="42" fillId="0" borderId="0" xfId="0" applyNumberFormat="1" applyFont="1" applyFill="1" applyBorder="1" applyAlignment="1" applyProtection="1">
      <alignment horizontal="left" vertical="top"/>
    </xf>
    <xf numFmtId="166" fontId="1" fillId="2" borderId="1" xfId="7" applyNumberFormat="1" applyFont="1" applyFill="1" applyBorder="1" applyAlignment="1" applyProtection="1">
      <alignment horizontal="center" vertical="center"/>
    </xf>
    <xf numFmtId="166" fontId="2" fillId="2" borderId="1" xfId="7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71" fontId="18" fillId="2" borderId="8" xfId="7" applyNumberFormat="1" applyFont="1" applyFill="1" applyBorder="1" applyAlignment="1" applyProtection="1">
      <alignment horizontal="center" vertical="center"/>
    </xf>
    <xf numFmtId="171" fontId="18" fillId="2" borderId="1" xfId="7" applyNumberFormat="1" applyFont="1" applyFill="1" applyBorder="1" applyAlignment="1" applyProtection="1">
      <alignment horizontal="center" vertical="center"/>
    </xf>
    <xf numFmtId="166" fontId="31" fillId="2" borderId="1" xfId="7" applyNumberFormat="1" applyFont="1" applyFill="1" applyBorder="1" applyAlignment="1" applyProtection="1">
      <alignment horizontal="center" vertical="center"/>
    </xf>
    <xf numFmtId="166" fontId="34" fillId="2" borderId="1" xfId="7" applyNumberFormat="1" applyFont="1" applyFill="1" applyBorder="1" applyAlignment="1" applyProtection="1">
      <alignment horizontal="center" vertical="center"/>
    </xf>
    <xf numFmtId="166" fontId="31" fillId="2" borderId="9" xfId="7" applyNumberFormat="1" applyFont="1" applyFill="1" applyBorder="1" applyAlignment="1" applyProtection="1">
      <alignment horizontal="center" vertical="center"/>
    </xf>
    <xf numFmtId="0" fontId="43" fillId="0" borderId="0" xfId="3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vertical="center"/>
    </xf>
    <xf numFmtId="0" fontId="40" fillId="0" borderId="1" xfId="3" applyNumberFormat="1" applyFont="1" applyFill="1" applyBorder="1" applyAlignment="1" applyProtection="1">
      <alignment horizontal="center" vertical="center" wrapText="1"/>
    </xf>
    <xf numFmtId="0" fontId="40" fillId="0" borderId="2" xfId="3" applyNumberFormat="1" applyFont="1" applyFill="1" applyBorder="1" applyAlignment="1" applyProtection="1">
      <alignment horizontal="center" vertical="center" wrapText="1"/>
    </xf>
    <xf numFmtId="171" fontId="43" fillId="0" borderId="1" xfId="3" applyNumberFormat="1" applyFont="1" applyFill="1" applyBorder="1" applyProtection="1"/>
    <xf numFmtId="0" fontId="24" fillId="0" borderId="1" xfId="3" applyNumberFormat="1" applyFont="1" applyFill="1" applyBorder="1" applyAlignment="1" applyProtection="1">
      <alignment horizontal="center" vertical="center" wrapText="1"/>
    </xf>
    <xf numFmtId="0" fontId="48" fillId="0" borderId="1" xfId="3" applyNumberFormat="1" applyFont="1" applyFill="1" applyBorder="1" applyAlignment="1" applyProtection="1">
      <alignment horizontal="left" vertical="center" wrapText="1"/>
    </xf>
    <xf numFmtId="0" fontId="49" fillId="0" borderId="1" xfId="3" applyNumberFormat="1" applyFont="1" applyFill="1" applyBorder="1" applyAlignment="1" applyProtection="1">
      <alignment horizontal="center" vertical="center" wrapText="1"/>
    </xf>
    <xf numFmtId="49" fontId="49" fillId="0" borderId="1" xfId="3" applyNumberFormat="1" applyFont="1" applyFill="1" applyBorder="1" applyAlignment="1" applyProtection="1">
      <alignment horizontal="center" vertical="center" wrapText="1"/>
    </xf>
    <xf numFmtId="0" fontId="47" fillId="0" borderId="1" xfId="3" applyNumberFormat="1" applyFont="1" applyFill="1" applyBorder="1" applyAlignment="1" applyProtection="1">
      <alignment horizontal="left" vertical="center" wrapText="1"/>
    </xf>
    <xf numFmtId="0" fontId="35" fillId="0" borderId="1" xfId="3" applyNumberFormat="1" applyFont="1" applyFill="1" applyBorder="1" applyAlignment="1" applyProtection="1">
      <alignment horizontal="center" vertical="center" wrapText="1"/>
    </xf>
    <xf numFmtId="49" fontId="35" fillId="0" borderId="1" xfId="3" applyNumberFormat="1" applyFont="1" applyFill="1" applyBorder="1" applyAlignment="1" applyProtection="1">
      <alignment horizontal="center" vertical="center" wrapText="1"/>
    </xf>
    <xf numFmtId="0" fontId="49" fillId="0" borderId="1" xfId="3" applyNumberFormat="1" applyFont="1" applyFill="1" applyBorder="1" applyAlignment="1" applyProtection="1">
      <alignment horizontal="left" vertical="center" wrapText="1"/>
    </xf>
    <xf numFmtId="49" fontId="49" fillId="0" borderId="8" xfId="3" applyNumberFormat="1" applyFont="1" applyFill="1" applyBorder="1" applyAlignment="1" applyProtection="1">
      <alignment horizontal="center" vertical="center" wrapText="1"/>
    </xf>
    <xf numFmtId="0" fontId="47" fillId="0" borderId="1" xfId="3" applyNumberFormat="1" applyFont="1" applyFill="1" applyBorder="1" applyAlignment="1" applyProtection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40" fillId="0" borderId="8" xfId="0" applyNumberFormat="1" applyFont="1" applyFill="1" applyBorder="1" applyAlignment="1" applyProtection="1">
      <alignment horizontal="center" vertical="center" wrapText="1"/>
    </xf>
    <xf numFmtId="0" fontId="40" fillId="0" borderId="9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16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</xf>
    <xf numFmtId="0" fontId="40" fillId="0" borderId="17" xfId="0" applyNumberFormat="1" applyFont="1" applyFill="1" applyBorder="1" applyAlignment="1" applyProtection="1">
      <alignment horizontal="center" vertical="center" wrapText="1"/>
    </xf>
    <xf numFmtId="0" fontId="40" fillId="0" borderId="13" xfId="0" applyNumberFormat="1" applyFont="1" applyFill="1" applyBorder="1" applyAlignment="1" applyProtection="1">
      <alignment horizontal="center" vertical="center" wrapText="1"/>
    </xf>
    <xf numFmtId="165" fontId="24" fillId="0" borderId="8" xfId="6" applyNumberFormat="1" applyFont="1" applyFill="1" applyBorder="1" applyAlignment="1" applyProtection="1">
      <alignment horizontal="center" vertical="center"/>
    </xf>
    <xf numFmtId="165" fontId="24" fillId="0" borderId="9" xfId="6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5" fontId="40" fillId="0" borderId="8" xfId="6" applyNumberFormat="1" applyFont="1" applyFill="1" applyBorder="1" applyAlignment="1" applyProtection="1">
      <alignment horizontal="center" vertical="center"/>
    </xf>
    <xf numFmtId="165" fontId="40" fillId="0" borderId="9" xfId="6" applyNumberFormat="1" applyFont="1" applyFill="1" applyBorder="1" applyAlignment="1" applyProtection="1">
      <alignment horizontal="center" vertical="center"/>
    </xf>
    <xf numFmtId="0" fontId="40" fillId="0" borderId="14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42" fillId="0" borderId="0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left"/>
    </xf>
    <xf numFmtId="0" fontId="28" fillId="0" borderId="8" xfId="0" applyNumberFormat="1" applyFont="1" applyFill="1" applyBorder="1" applyAlignment="1" applyProtection="1">
      <alignment horizontal="center"/>
    </xf>
    <xf numFmtId="0" fontId="28" fillId="0" borderId="14" xfId="0" applyNumberFormat="1" applyFont="1" applyFill="1" applyBorder="1" applyAlignment="1" applyProtection="1">
      <alignment horizontal="center"/>
    </xf>
    <xf numFmtId="0" fontId="28" fillId="0" borderId="9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5" fillId="0" borderId="8" xfId="0" applyNumberFormat="1" applyFont="1" applyFill="1" applyBorder="1" applyAlignment="1" applyProtection="1">
      <alignment wrapText="1"/>
    </xf>
    <xf numFmtId="0" fontId="25" fillId="0" borderId="14" xfId="0" applyNumberFormat="1" applyFont="1" applyFill="1" applyBorder="1" applyAlignment="1" applyProtection="1">
      <alignment wrapText="1"/>
    </xf>
    <xf numFmtId="0" fontId="25" fillId="0" borderId="9" xfId="0" applyNumberFormat="1" applyFont="1" applyFill="1" applyBorder="1" applyAlignment="1" applyProtection="1">
      <alignment wrapText="1"/>
    </xf>
    <xf numFmtId="49" fontId="25" fillId="0" borderId="17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center" vertical="center"/>
    </xf>
    <xf numFmtId="0" fontId="28" fillId="0" borderId="14" xfId="0" applyNumberFormat="1" applyFont="1" applyFill="1" applyBorder="1" applyAlignment="1" applyProtection="1">
      <alignment horizontal="center" vertical="center"/>
    </xf>
    <xf numFmtId="0" fontId="28" fillId="0" borderId="9" xfId="0" applyNumberFormat="1" applyFont="1" applyFill="1" applyBorder="1" applyAlignment="1" applyProtection="1">
      <alignment horizontal="center" vertical="center"/>
    </xf>
    <xf numFmtId="0" fontId="28" fillId="0" borderId="8" xfId="0" applyNumberFormat="1" applyFont="1" applyFill="1" applyBorder="1" applyAlignment="1" applyProtection="1">
      <alignment horizontal="left" wrapText="1"/>
    </xf>
    <xf numFmtId="0" fontId="28" fillId="0" borderId="14" xfId="0" applyNumberFormat="1" applyFont="1" applyFill="1" applyBorder="1" applyAlignment="1" applyProtection="1">
      <alignment horizontal="left" wrapText="1"/>
    </xf>
    <xf numFmtId="0" fontId="28" fillId="0" borderId="9" xfId="0" applyNumberFormat="1" applyFont="1" applyFill="1" applyBorder="1" applyAlignment="1" applyProtection="1">
      <alignment horizontal="left" wrapText="1"/>
    </xf>
    <xf numFmtId="0" fontId="28" fillId="0" borderId="8" xfId="0" applyNumberFormat="1" applyFont="1" applyFill="1" applyBorder="1" applyAlignment="1" applyProtection="1">
      <alignment wrapText="1"/>
    </xf>
    <xf numFmtId="0" fontId="28" fillId="0" borderId="14" xfId="0" applyNumberFormat="1" applyFont="1" applyFill="1" applyBorder="1" applyAlignment="1" applyProtection="1">
      <alignment wrapText="1"/>
    </xf>
    <xf numFmtId="0" fontId="28" fillId="0" borderId="9" xfId="0" applyNumberFormat="1" applyFont="1" applyFill="1" applyBorder="1" applyAlignment="1" applyProtection="1">
      <alignment wrapText="1"/>
    </xf>
    <xf numFmtId="16" fontId="28" fillId="0" borderId="8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center"/>
    </xf>
    <xf numFmtId="0" fontId="28" fillId="0" borderId="16" xfId="0" applyNumberFormat="1" applyFont="1" applyFill="1" applyBorder="1" applyAlignment="1" applyProtection="1">
      <alignment horizontal="center" vertical="center"/>
    </xf>
    <xf numFmtId="0" fontId="28" fillId="0" borderId="0" xfId="3" applyNumberFormat="1" applyFont="1" applyFill="1" applyBorder="1" applyAlignment="1" applyProtection="1">
      <alignment horizontal="center" vertical="center"/>
    </xf>
    <xf numFmtId="0" fontId="37" fillId="0" borderId="2" xfId="3" applyNumberFormat="1" applyFont="1" applyFill="1" applyBorder="1" applyAlignment="1" applyProtection="1">
      <alignment horizontal="center" vertical="center" wrapText="1"/>
    </xf>
    <xf numFmtId="0" fontId="37" fillId="0" borderId="3" xfId="3" applyNumberFormat="1" applyFont="1" applyFill="1" applyBorder="1" applyAlignment="1" applyProtection="1">
      <alignment horizontal="center" vertical="center" wrapText="1"/>
    </xf>
    <xf numFmtId="0" fontId="37" fillId="0" borderId="2" xfId="3" applyNumberFormat="1" applyFont="1" applyFill="1" applyBorder="1" applyAlignment="1" applyProtection="1">
      <alignment horizontal="center" vertical="center" textRotation="90" wrapText="1"/>
    </xf>
    <xf numFmtId="0" fontId="37" fillId="0" borderId="3" xfId="3" applyNumberFormat="1" applyFont="1" applyFill="1" applyBorder="1" applyAlignment="1" applyProtection="1">
      <alignment horizontal="center" vertical="center" textRotation="90" wrapText="1"/>
    </xf>
    <xf numFmtId="0" fontId="24" fillId="0" borderId="8" xfId="3" applyNumberFormat="1" applyFont="1" applyFill="1" applyBorder="1" applyAlignment="1" applyProtection="1">
      <alignment horizontal="left" vertical="center" wrapText="1"/>
    </xf>
    <xf numFmtId="0" fontId="24" fillId="0" borderId="14" xfId="3" applyNumberFormat="1" applyFont="1" applyFill="1" applyBorder="1" applyAlignment="1" applyProtection="1">
      <alignment horizontal="left" vertical="center" wrapText="1"/>
    </xf>
    <xf numFmtId="0" fontId="24" fillId="0" borderId="9" xfId="3" applyNumberFormat="1" applyFont="1" applyFill="1" applyBorder="1" applyAlignment="1" applyProtection="1">
      <alignment horizontal="left" vertical="center" wrapText="1"/>
    </xf>
    <xf numFmtId="0" fontId="47" fillId="0" borderId="1" xfId="3" applyNumberFormat="1" applyFont="1" applyFill="1" applyBorder="1" applyAlignment="1" applyProtection="1">
      <alignment horizontal="center" vertical="center" wrapText="1"/>
    </xf>
    <xf numFmtId="0" fontId="25" fillId="0" borderId="1" xfId="3" applyNumberFormat="1" applyFont="1" applyFill="1" applyBorder="1" applyProtection="1"/>
    <xf numFmtId="0" fontId="35" fillId="0" borderId="0" xfId="3" applyNumberFormat="1" applyFont="1" applyFill="1" applyBorder="1" applyAlignment="1" applyProtection="1">
      <alignment horizontal="center" vertical="center" wrapText="1"/>
    </xf>
    <xf numFmtId="0" fontId="28" fillId="0" borderId="0" xfId="3" applyNumberFormat="1" applyFont="1" applyFill="1" applyBorder="1" applyAlignment="1" applyProtection="1">
      <alignment horizontal="center" vertical="center" wrapText="1"/>
    </xf>
    <xf numFmtId="0" fontId="25" fillId="0" borderId="0" xfId="3" applyNumberFormat="1" applyFont="1" applyFill="1" applyBorder="1" applyAlignment="1" applyProtection="1">
      <alignment horizontal="left" vertical="center"/>
    </xf>
    <xf numFmtId="0" fontId="36" fillId="0" borderId="0" xfId="3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center" vertical="center"/>
    </xf>
    <xf numFmtId="0" fontId="40" fillId="0" borderId="8" xfId="3" applyNumberFormat="1" applyFont="1" applyFill="1" applyBorder="1" applyAlignment="1" applyProtection="1">
      <alignment horizontal="center" vertical="center" wrapText="1"/>
    </xf>
    <xf numFmtId="0" fontId="40" fillId="0" borderId="14" xfId="3" applyNumberFormat="1" applyFont="1" applyFill="1" applyBorder="1" applyAlignment="1" applyProtection="1">
      <alignment horizontal="center" vertical="center" wrapText="1"/>
    </xf>
    <xf numFmtId="0" fontId="40" fillId="0" borderId="9" xfId="3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 applyProtection="1">
      <alignment horizontal="center" vertical="center" wrapText="1"/>
    </xf>
    <xf numFmtId="0" fontId="40" fillId="0" borderId="3" xfId="0" applyNumberFormat="1" applyFont="1" applyFill="1" applyBorder="1" applyAlignment="1" applyProtection="1">
      <alignment horizontal="center" vertical="center" wrapText="1"/>
    </xf>
    <xf numFmtId="0" fontId="40" fillId="0" borderId="8" xfId="0" applyNumberFormat="1" applyFont="1" applyFill="1" applyBorder="1" applyAlignment="1" applyProtection="1">
      <alignment horizontal="center" vertical="center"/>
    </xf>
    <xf numFmtId="0" fontId="40" fillId="0" borderId="14" xfId="0" applyNumberFormat="1" applyFont="1" applyFill="1" applyBorder="1" applyAlignment="1" applyProtection="1">
      <alignment horizontal="center" vertical="center"/>
    </xf>
    <xf numFmtId="0" fontId="40" fillId="0" borderId="9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36" fillId="0" borderId="0" xfId="0" applyNumberFormat="1" applyFont="1" applyFill="1" applyBorder="1" applyAlignment="1" applyProtection="1">
      <alignment horizontal="center"/>
    </xf>
    <xf numFmtId="49" fontId="25" fillId="0" borderId="0" xfId="0" applyNumberFormat="1" applyFont="1" applyFill="1" applyBorder="1" applyAlignment="1" applyProtection="1">
      <alignment horizontal="center"/>
    </xf>
  </cellXfs>
  <cellStyles count="8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 2" xfId="2" xr:uid="{00000000-0005-0000-0000-000004000000}"/>
    <cellStyle name="Финансовый 3" xfId="5" xr:uid="{00000000-0005-0000-0000-000005000000}"/>
    <cellStyle name="Финансовый 4" xfId="6" xr:uid="{00000000-0005-0000-0000-000006000000}"/>
    <cellStyle name="Финансовый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4" name="QR-Code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tabSelected="1"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3" sqref="F13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178" t="s">
        <v>74</v>
      </c>
      <c r="G1" s="179"/>
    </row>
    <row r="2" spans="1:30" x14ac:dyDescent="0.3">
      <c r="F2" s="180"/>
      <c r="G2" s="180"/>
    </row>
    <row r="3" spans="1:30" ht="4.5" customHeight="1" x14ac:dyDescent="0.3">
      <c r="F3" s="180"/>
      <c r="G3" s="180"/>
    </row>
    <row r="4" spans="1:30" x14ac:dyDescent="0.3">
      <c r="F4" s="180"/>
      <c r="G4" s="180"/>
    </row>
    <row r="5" spans="1:30" ht="3.75" customHeight="1" x14ac:dyDescent="0.3"/>
    <row r="6" spans="1:30" ht="57.6" customHeight="1" x14ac:dyDescent="0.3">
      <c r="A6" s="183" t="s">
        <v>544</v>
      </c>
      <c r="B6" s="183"/>
      <c r="C6" s="183"/>
      <c r="D6" s="183"/>
      <c r="E6" s="183"/>
      <c r="F6" s="183"/>
      <c r="G6" s="183"/>
    </row>
    <row r="7" spans="1:30" x14ac:dyDescent="0.3">
      <c r="A7" s="184" t="s">
        <v>81</v>
      </c>
      <c r="B7" s="184"/>
      <c r="C7" s="184"/>
      <c r="D7" s="184"/>
      <c r="E7" s="184"/>
      <c r="F7" s="184"/>
      <c r="G7" s="184"/>
    </row>
    <row r="8" spans="1:30" x14ac:dyDescent="0.3">
      <c r="G8" s="8"/>
    </row>
    <row r="9" spans="1:30" ht="32.450000000000003" customHeight="1" x14ac:dyDescent="0.3">
      <c r="A9" s="185" t="s">
        <v>13</v>
      </c>
      <c r="B9" s="185" t="s">
        <v>6</v>
      </c>
      <c r="C9" s="185" t="s">
        <v>0</v>
      </c>
      <c r="D9" s="185"/>
      <c r="E9" s="185"/>
      <c r="F9" s="185"/>
      <c r="G9" s="185"/>
      <c r="H9" s="9"/>
      <c r="I9" s="9"/>
      <c r="J9" s="9"/>
      <c r="K9" s="9"/>
    </row>
    <row r="10" spans="1:30" x14ac:dyDescent="0.3">
      <c r="A10" s="185"/>
      <c r="B10" s="185"/>
      <c r="C10" s="185" t="s">
        <v>5</v>
      </c>
      <c r="D10" s="185" t="s">
        <v>1</v>
      </c>
      <c r="E10" s="185"/>
      <c r="F10" s="185"/>
      <c r="G10" s="185"/>
    </row>
    <row r="11" spans="1:30" ht="112.5" x14ac:dyDescent="0.3">
      <c r="A11" s="185"/>
      <c r="B11" s="185"/>
      <c r="C11" s="185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 x14ac:dyDescent="0.3">
      <c r="A12" s="15">
        <v>1</v>
      </c>
      <c r="B12" s="89" t="s">
        <v>542</v>
      </c>
      <c r="C12" s="20">
        <f>SUM(D12:G12)</f>
        <v>16346500000</v>
      </c>
      <c r="D12" s="15">
        <f>10981181000</f>
        <v>10981181000</v>
      </c>
      <c r="E12" s="15">
        <f>2720703000</f>
        <v>2720703000</v>
      </c>
      <c r="F12" s="15">
        <f>2644616000</f>
        <v>2644616000</v>
      </c>
      <c r="G12" s="15">
        <v>0</v>
      </c>
    </row>
    <row r="13" spans="1:30" ht="37.5" x14ac:dyDescent="0.3">
      <c r="A13" s="15">
        <v>2</v>
      </c>
      <c r="B13" s="89" t="s">
        <v>543</v>
      </c>
      <c r="C13" s="20">
        <f>SUM(D13:G13)</f>
        <v>133727472</v>
      </c>
      <c r="D13" s="15"/>
      <c r="E13" s="15"/>
      <c r="F13" s="15">
        <v>133727472</v>
      </c>
      <c r="G13" s="15">
        <v>0</v>
      </c>
    </row>
    <row r="14" spans="1:30" s="14" customFormat="1" ht="28.5" customHeight="1" x14ac:dyDescent="0.3">
      <c r="A14" s="181" t="s">
        <v>21</v>
      </c>
      <c r="B14" s="182"/>
      <c r="C14" s="12">
        <f t="shared" ref="C14:G14" si="0">SUM(C12:C13)</f>
        <v>16480227472</v>
      </c>
      <c r="D14" s="12">
        <f t="shared" si="0"/>
        <v>10981181000</v>
      </c>
      <c r="E14" s="57">
        <f t="shared" si="0"/>
        <v>2720703000</v>
      </c>
      <c r="F14" s="12">
        <f t="shared" si="0"/>
        <v>2778343472</v>
      </c>
      <c r="G14" s="44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9"/>
  <sheetViews>
    <sheetView workbookViewId="0"/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A1" s="99"/>
      <c r="B1" s="99"/>
      <c r="C1" s="99"/>
      <c r="D1" s="99"/>
      <c r="E1" s="243" t="s">
        <v>83</v>
      </c>
      <c r="F1" s="243"/>
      <c r="G1" s="243"/>
      <c r="H1" s="243"/>
      <c r="I1" s="243"/>
    </row>
    <row r="2" spans="1:9" ht="33.6" customHeight="1" x14ac:dyDescent="0.25">
      <c r="A2" s="244" t="s">
        <v>84</v>
      </c>
      <c r="B2" s="244"/>
      <c r="C2" s="244"/>
      <c r="D2" s="244"/>
      <c r="E2" s="244"/>
      <c r="F2" s="244"/>
      <c r="G2" s="244"/>
      <c r="H2" s="244"/>
      <c r="I2" s="244"/>
    </row>
    <row r="3" spans="1:9" ht="15" customHeight="1" x14ac:dyDescent="0.25">
      <c r="A3" s="238" t="s">
        <v>551</v>
      </c>
      <c r="B3" s="238"/>
      <c r="C3" s="238"/>
      <c r="D3" s="238"/>
      <c r="E3" s="238"/>
      <c r="F3" s="238"/>
      <c r="G3" s="238"/>
      <c r="H3" s="238"/>
      <c r="I3" s="238"/>
    </row>
    <row r="4" spans="1:9" ht="9.75" customHeight="1" x14ac:dyDescent="0.25">
      <c r="A4" s="141"/>
      <c r="B4" s="141"/>
      <c r="C4" s="141"/>
      <c r="D4" s="141"/>
      <c r="E4" s="141"/>
      <c r="F4" s="141"/>
      <c r="G4" s="99"/>
      <c r="H4" s="99"/>
      <c r="I4" s="99"/>
    </row>
    <row r="5" spans="1:9" ht="13.5" customHeight="1" x14ac:dyDescent="0.25">
      <c r="A5" s="100"/>
      <c r="B5" s="241" t="s">
        <v>85</v>
      </c>
      <c r="C5" s="241"/>
      <c r="D5" s="241"/>
      <c r="E5" s="240" t="s">
        <v>86</v>
      </c>
      <c r="F5" s="240"/>
      <c r="G5" s="240"/>
      <c r="H5" s="240"/>
      <c r="I5" s="240"/>
    </row>
    <row r="6" spans="1:9" ht="13.5" customHeight="1" x14ac:dyDescent="0.25">
      <c r="A6" s="100" t="s">
        <v>87</v>
      </c>
      <c r="B6" s="241" t="s">
        <v>238</v>
      </c>
      <c r="C6" s="241"/>
      <c r="D6" s="241"/>
      <c r="E6" s="242"/>
      <c r="F6" s="242"/>
      <c r="G6" s="242"/>
      <c r="H6" s="242"/>
      <c r="I6" s="242"/>
    </row>
    <row r="7" spans="1:9" ht="13.5" customHeight="1" x14ac:dyDescent="0.25">
      <c r="A7" s="100"/>
      <c r="B7" s="241" t="s">
        <v>89</v>
      </c>
      <c r="C7" s="241"/>
      <c r="D7" s="241"/>
      <c r="E7" s="242" t="s">
        <v>552</v>
      </c>
      <c r="F7" s="242"/>
      <c r="G7" s="242"/>
      <c r="H7" s="242"/>
      <c r="I7" s="242"/>
    </row>
    <row r="8" spans="1:9" ht="13.5" customHeight="1" x14ac:dyDescent="0.25">
      <c r="A8" s="100"/>
      <c r="B8" s="241" t="s">
        <v>90</v>
      </c>
      <c r="C8" s="241"/>
      <c r="D8" s="241"/>
      <c r="E8" s="242"/>
      <c r="F8" s="242"/>
      <c r="G8" s="242"/>
      <c r="H8" s="242"/>
      <c r="I8" s="242"/>
    </row>
    <row r="9" spans="1:9" ht="13.5" customHeight="1" x14ac:dyDescent="0.25">
      <c r="A9" s="100"/>
      <c r="B9" s="241" t="s">
        <v>91</v>
      </c>
      <c r="C9" s="241"/>
      <c r="D9" s="241"/>
      <c r="E9" s="242"/>
      <c r="F9" s="242"/>
      <c r="G9" s="242"/>
      <c r="H9" s="242"/>
      <c r="I9" s="242"/>
    </row>
    <row r="10" spans="1:9" ht="13.5" customHeight="1" x14ac:dyDescent="0.25">
      <c r="A10" s="100"/>
      <c r="B10" s="241" t="s">
        <v>92</v>
      </c>
      <c r="C10" s="241"/>
      <c r="D10" s="241"/>
      <c r="E10" s="242"/>
      <c r="F10" s="242"/>
      <c r="G10" s="242"/>
      <c r="H10" s="242"/>
      <c r="I10" s="242"/>
    </row>
    <row r="11" spans="1:9" ht="13.5" customHeight="1" x14ac:dyDescent="0.25">
      <c r="A11" s="100"/>
      <c r="B11" s="241" t="s">
        <v>93</v>
      </c>
      <c r="C11" s="241"/>
      <c r="D11" s="241"/>
      <c r="E11" s="242" t="s">
        <v>239</v>
      </c>
      <c r="F11" s="242"/>
      <c r="G11" s="242"/>
      <c r="H11" s="242"/>
      <c r="I11" s="242"/>
    </row>
    <row r="12" spans="1:9" ht="8.25" customHeight="1" x14ac:dyDescent="0.25">
      <c r="A12" s="99"/>
      <c r="B12" s="99"/>
      <c r="C12" s="99"/>
      <c r="D12" s="99"/>
      <c r="E12" s="99"/>
      <c r="F12" s="99"/>
      <c r="G12" s="99"/>
      <c r="H12" s="99"/>
      <c r="I12" s="99"/>
    </row>
    <row r="13" spans="1:9" ht="54" x14ac:dyDescent="0.25">
      <c r="A13" s="101" t="s">
        <v>95</v>
      </c>
      <c r="B13" s="102" t="s">
        <v>96</v>
      </c>
      <c r="C13" s="101" t="s">
        <v>97</v>
      </c>
      <c r="D13" s="103" t="s">
        <v>98</v>
      </c>
      <c r="E13" s="103" t="s">
        <v>99</v>
      </c>
      <c r="F13" s="103" t="s">
        <v>100</v>
      </c>
      <c r="G13" s="103" t="s">
        <v>101</v>
      </c>
      <c r="H13" s="103" t="s">
        <v>102</v>
      </c>
      <c r="I13" s="103" t="s">
        <v>103</v>
      </c>
    </row>
    <row r="14" spans="1:9" ht="15" customHeight="1" x14ac:dyDescent="0.25">
      <c r="A14" s="246" t="s">
        <v>104</v>
      </c>
      <c r="B14" s="247"/>
      <c r="C14" s="248"/>
      <c r="D14" s="104" t="s">
        <v>105</v>
      </c>
      <c r="E14" s="104">
        <v>1</v>
      </c>
      <c r="F14" s="104">
        <v>2</v>
      </c>
      <c r="G14" s="104">
        <v>3</v>
      </c>
      <c r="H14" s="104">
        <v>4</v>
      </c>
      <c r="I14" s="104">
        <v>5</v>
      </c>
    </row>
    <row r="15" spans="1:9" x14ac:dyDescent="0.25">
      <c r="A15" s="105" t="s">
        <v>135</v>
      </c>
      <c r="B15" s="105" t="s">
        <v>136</v>
      </c>
      <c r="C15" s="106" t="s">
        <v>108</v>
      </c>
      <c r="D15" s="107" t="s">
        <v>137</v>
      </c>
      <c r="E15" s="113" t="s">
        <v>110</v>
      </c>
      <c r="F15" s="114">
        <v>126727.5</v>
      </c>
      <c r="G15" s="114">
        <v>0</v>
      </c>
      <c r="H15" s="114">
        <v>52128</v>
      </c>
      <c r="I15" s="114">
        <v>52128</v>
      </c>
    </row>
    <row r="16" spans="1:9" x14ac:dyDescent="0.25">
      <c r="A16" s="105" t="s">
        <v>135</v>
      </c>
      <c r="B16" s="105" t="s">
        <v>107</v>
      </c>
      <c r="C16" s="106" t="s">
        <v>108</v>
      </c>
      <c r="D16" s="107" t="s">
        <v>138</v>
      </c>
      <c r="E16" s="113" t="s">
        <v>113</v>
      </c>
      <c r="F16" s="114">
        <v>126727.5</v>
      </c>
      <c r="G16" s="114">
        <v>0</v>
      </c>
      <c r="H16" s="114">
        <v>52128</v>
      </c>
      <c r="I16" s="114">
        <v>52128</v>
      </c>
    </row>
    <row r="17" spans="1:9" x14ac:dyDescent="0.25">
      <c r="A17" s="108" t="s">
        <v>135</v>
      </c>
      <c r="B17" s="108" t="s">
        <v>139</v>
      </c>
      <c r="C17" s="109" t="s">
        <v>108</v>
      </c>
      <c r="D17" s="110" t="s">
        <v>240</v>
      </c>
      <c r="E17" s="115" t="s">
        <v>116</v>
      </c>
      <c r="F17" s="116">
        <v>126727.5</v>
      </c>
      <c r="G17" s="116">
        <v>0</v>
      </c>
      <c r="H17" s="116">
        <v>52128</v>
      </c>
      <c r="I17" s="116">
        <v>52128</v>
      </c>
    </row>
    <row r="18" spans="1:9" x14ac:dyDescent="0.25">
      <c r="A18" s="105" t="s">
        <v>216</v>
      </c>
      <c r="B18" s="105" t="s">
        <v>136</v>
      </c>
      <c r="C18" s="106" t="s">
        <v>108</v>
      </c>
      <c r="D18" s="107" t="s">
        <v>220</v>
      </c>
      <c r="E18" s="113" t="s">
        <v>119</v>
      </c>
      <c r="F18" s="114">
        <v>7000</v>
      </c>
      <c r="G18" s="114">
        <v>0</v>
      </c>
      <c r="H18" s="114">
        <v>3500</v>
      </c>
      <c r="I18" s="114">
        <v>3500</v>
      </c>
    </row>
    <row r="19" spans="1:9" x14ac:dyDescent="0.25">
      <c r="A19" s="105" t="s">
        <v>216</v>
      </c>
      <c r="B19" s="105" t="s">
        <v>126</v>
      </c>
      <c r="C19" s="106" t="s">
        <v>108</v>
      </c>
      <c r="D19" s="107" t="s">
        <v>222</v>
      </c>
      <c r="E19" s="113" t="s">
        <v>122</v>
      </c>
      <c r="F19" s="114">
        <v>7000</v>
      </c>
      <c r="G19" s="114">
        <v>0</v>
      </c>
      <c r="H19" s="114">
        <v>3500</v>
      </c>
      <c r="I19" s="114">
        <v>3500</v>
      </c>
    </row>
    <row r="20" spans="1:9" x14ac:dyDescent="0.25">
      <c r="A20" s="105" t="s">
        <v>216</v>
      </c>
      <c r="B20" s="105" t="s">
        <v>129</v>
      </c>
      <c r="C20" s="106" t="s">
        <v>108</v>
      </c>
      <c r="D20" s="107" t="s">
        <v>223</v>
      </c>
      <c r="E20" s="113" t="s">
        <v>125</v>
      </c>
      <c r="F20" s="114">
        <v>7000</v>
      </c>
      <c r="G20" s="114">
        <v>0</v>
      </c>
      <c r="H20" s="114">
        <v>3500</v>
      </c>
      <c r="I20" s="114">
        <v>3500</v>
      </c>
    </row>
    <row r="21" spans="1:9" x14ac:dyDescent="0.25">
      <c r="A21" s="105" t="s">
        <v>216</v>
      </c>
      <c r="B21" s="105" t="s">
        <v>129</v>
      </c>
      <c r="C21" s="106" t="s">
        <v>114</v>
      </c>
      <c r="D21" s="107" t="s">
        <v>222</v>
      </c>
      <c r="E21" s="113" t="s">
        <v>128</v>
      </c>
      <c r="F21" s="114">
        <v>7000</v>
      </c>
      <c r="G21" s="114">
        <v>0</v>
      </c>
      <c r="H21" s="114">
        <v>3500</v>
      </c>
      <c r="I21" s="114">
        <v>3500</v>
      </c>
    </row>
    <row r="22" spans="1:9" x14ac:dyDescent="0.25">
      <c r="A22" s="108" t="s">
        <v>216</v>
      </c>
      <c r="B22" s="108" t="s">
        <v>129</v>
      </c>
      <c r="C22" s="109" t="s">
        <v>227</v>
      </c>
      <c r="D22" s="110" t="s">
        <v>228</v>
      </c>
      <c r="E22" s="115" t="s">
        <v>131</v>
      </c>
      <c r="F22" s="116">
        <v>7000</v>
      </c>
      <c r="G22" s="116">
        <v>0</v>
      </c>
      <c r="H22" s="116">
        <v>3500</v>
      </c>
      <c r="I22" s="116">
        <v>3500</v>
      </c>
    </row>
    <row r="23" spans="1:9" x14ac:dyDescent="0.25">
      <c r="A23" s="105" t="s">
        <v>123</v>
      </c>
      <c r="B23" s="105" t="s">
        <v>123</v>
      </c>
      <c r="C23" s="106" t="s">
        <v>123</v>
      </c>
      <c r="D23" s="107" t="s">
        <v>230</v>
      </c>
      <c r="E23" s="113" t="s">
        <v>133</v>
      </c>
      <c r="F23" s="114">
        <v>133727.5</v>
      </c>
      <c r="G23" s="114">
        <v>55628</v>
      </c>
      <c r="H23" s="114">
        <v>55628</v>
      </c>
      <c r="I23" s="114">
        <v>55628</v>
      </c>
    </row>
    <row r="24" spans="1:9" x14ac:dyDescent="0.25">
      <c r="A24" s="105" t="s">
        <v>123</v>
      </c>
      <c r="B24" s="105" t="s">
        <v>123</v>
      </c>
      <c r="C24" s="106" t="s">
        <v>123</v>
      </c>
      <c r="D24" s="107" t="s">
        <v>232</v>
      </c>
      <c r="E24" s="113" t="s">
        <v>107</v>
      </c>
      <c r="F24" s="114">
        <v>133727.5</v>
      </c>
      <c r="G24" s="114">
        <v>55628</v>
      </c>
      <c r="H24" s="114">
        <v>55628</v>
      </c>
      <c r="I24" s="114">
        <v>55628</v>
      </c>
    </row>
    <row r="25" spans="1:9" x14ac:dyDescent="0.25">
      <c r="A25" s="99"/>
      <c r="B25" s="99"/>
      <c r="C25" s="99"/>
      <c r="D25" s="99"/>
      <c r="E25" s="99"/>
      <c r="F25" s="99"/>
      <c r="G25" s="99"/>
      <c r="H25" s="99"/>
      <c r="I25" s="99"/>
    </row>
    <row r="26" spans="1:9" x14ac:dyDescent="0.25">
      <c r="A26" s="99"/>
      <c r="B26" s="99"/>
      <c r="C26" s="99"/>
      <c r="D26" s="99"/>
      <c r="E26" s="99"/>
      <c r="F26" s="99"/>
      <c r="G26" s="99"/>
      <c r="H26" s="99"/>
      <c r="I26" s="99"/>
    </row>
    <row r="27" spans="1:9" x14ac:dyDescent="0.25">
      <c r="A27" s="99"/>
      <c r="B27" s="99"/>
      <c r="C27" s="99"/>
      <c r="D27" s="142" t="s">
        <v>234</v>
      </c>
      <c r="E27" s="245" t="s">
        <v>235</v>
      </c>
      <c r="F27" s="245"/>
      <c r="G27" s="245"/>
      <c r="H27" s="100" t="s">
        <v>236</v>
      </c>
      <c r="I27" s="100"/>
    </row>
    <row r="28" spans="1:9" ht="21" customHeight="1" x14ac:dyDescent="0.25">
      <c r="A28" s="99"/>
      <c r="B28" s="99"/>
      <c r="C28" s="99"/>
      <c r="D28" s="111" t="s">
        <v>237</v>
      </c>
      <c r="E28" s="99"/>
      <c r="F28" s="99"/>
      <c r="G28" s="99"/>
      <c r="H28" s="99"/>
      <c r="I28" s="99"/>
    </row>
    <row r="29" spans="1:9" ht="14.25" customHeight="1" x14ac:dyDescent="0.25">
      <c r="A29" s="99"/>
      <c r="B29" s="99"/>
      <c r="C29" s="99"/>
      <c r="D29" s="141"/>
      <c r="E29" s="99"/>
      <c r="F29" s="99"/>
      <c r="G29" s="99"/>
      <c r="H29" s="99"/>
      <c r="I29" s="99"/>
    </row>
  </sheetData>
  <mergeCells count="19">
    <mergeCell ref="E27:G27"/>
    <mergeCell ref="B10:D10"/>
    <mergeCell ref="E10:I10"/>
    <mergeCell ref="B11:D11"/>
    <mergeCell ref="E11:I11"/>
    <mergeCell ref="A14:C14"/>
    <mergeCell ref="B7:D7"/>
    <mergeCell ref="E7:I7"/>
    <mergeCell ref="B8:D8"/>
    <mergeCell ref="E8:I8"/>
    <mergeCell ref="B9:D9"/>
    <mergeCell ref="E9:I9"/>
    <mergeCell ref="B6:D6"/>
    <mergeCell ref="E6:I6"/>
    <mergeCell ref="E1:I1"/>
    <mergeCell ref="A2:I2"/>
    <mergeCell ref="A3:I3"/>
    <mergeCell ref="B5:D5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"/>
  <sheetViews>
    <sheetView view="pageBreakPreview" zoomScaleNormal="100" zoomScaleSheetLayoutView="100" workbookViewId="0"/>
  </sheetViews>
  <sheetFormatPr defaultColWidth="9.140625" defaultRowHeight="15" x14ac:dyDescent="0.25"/>
  <cols>
    <col min="1" max="1" width="42.42578125" style="67" customWidth="1"/>
    <col min="2" max="2" width="4.7109375" style="67" customWidth="1"/>
    <col min="3" max="3" width="5.7109375" style="67" customWidth="1"/>
    <col min="4" max="4" width="6.140625" style="67" customWidth="1"/>
    <col min="5" max="6" width="21.28515625" style="67" customWidth="1"/>
    <col min="7" max="16384" width="9.140625" style="67"/>
  </cols>
  <sheetData>
    <row r="1" spans="1:6" ht="54.75" customHeight="1" x14ac:dyDescent="0.25">
      <c r="A1" s="117"/>
      <c r="B1" s="117"/>
      <c r="C1" s="250" t="s">
        <v>241</v>
      </c>
      <c r="D1" s="250"/>
      <c r="E1" s="250"/>
      <c r="F1" s="250"/>
    </row>
    <row r="2" spans="1:6" ht="36.75" customHeight="1" x14ac:dyDescent="0.25">
      <c r="A2" s="251" t="s">
        <v>242</v>
      </c>
      <c r="B2" s="251"/>
      <c r="C2" s="251"/>
      <c r="D2" s="251"/>
      <c r="E2" s="251"/>
      <c r="F2" s="251"/>
    </row>
    <row r="3" spans="1:6" x14ac:dyDescent="0.25">
      <c r="A3" s="252" t="s">
        <v>553</v>
      </c>
      <c r="B3" s="252"/>
      <c r="C3" s="252"/>
      <c r="D3" s="252"/>
      <c r="E3" s="252"/>
      <c r="F3" s="252"/>
    </row>
    <row r="4" spans="1:6" x14ac:dyDescent="0.25">
      <c r="A4" s="117"/>
      <c r="B4" s="117"/>
      <c r="C4" s="117"/>
      <c r="D4" s="117"/>
      <c r="E4" s="117"/>
      <c r="F4" s="117"/>
    </row>
    <row r="5" spans="1:6" x14ac:dyDescent="0.25">
      <c r="A5" s="143" t="s">
        <v>243</v>
      </c>
      <c r="B5" s="253" t="s">
        <v>86</v>
      </c>
      <c r="C5" s="253"/>
      <c r="D5" s="253"/>
      <c r="E5" s="253"/>
      <c r="F5" s="253"/>
    </row>
    <row r="6" spans="1:6" x14ac:dyDescent="0.25">
      <c r="A6" s="143" t="s">
        <v>244</v>
      </c>
      <c r="B6" s="249" t="s">
        <v>552</v>
      </c>
      <c r="C6" s="249"/>
      <c r="D6" s="249"/>
      <c r="E6" s="249"/>
      <c r="F6" s="249"/>
    </row>
    <row r="7" spans="1:6" x14ac:dyDescent="0.25">
      <c r="A7" s="143" t="s">
        <v>91</v>
      </c>
      <c r="B7" s="249" t="s">
        <v>245</v>
      </c>
      <c r="C7" s="249"/>
      <c r="D7" s="249"/>
      <c r="E7" s="249"/>
      <c r="F7" s="249"/>
    </row>
    <row r="8" spans="1:6" x14ac:dyDescent="0.25">
      <c r="A8" s="143" t="s">
        <v>246</v>
      </c>
      <c r="B8" s="249" t="s">
        <v>247</v>
      </c>
      <c r="C8" s="249"/>
      <c r="D8" s="249"/>
      <c r="E8" s="249"/>
      <c r="F8" s="249"/>
    </row>
    <row r="9" spans="1:6" x14ac:dyDescent="0.25">
      <c r="A9" s="118" t="s">
        <v>248</v>
      </c>
      <c r="B9" s="257" t="s">
        <v>249</v>
      </c>
      <c r="C9" s="257"/>
      <c r="D9" s="257"/>
      <c r="E9" s="257"/>
      <c r="F9" s="257"/>
    </row>
    <row r="10" spans="1:6" ht="15.75" customHeight="1" x14ac:dyDescent="0.25">
      <c r="A10" s="258" t="s">
        <v>250</v>
      </c>
      <c r="B10" s="259"/>
      <c r="C10" s="259"/>
      <c r="D10" s="259"/>
      <c r="E10" s="260"/>
      <c r="F10" s="119" t="s">
        <v>251</v>
      </c>
    </row>
    <row r="11" spans="1:6" ht="15.75" customHeight="1" x14ac:dyDescent="0.25">
      <c r="A11" s="261" t="s">
        <v>252</v>
      </c>
      <c r="B11" s="262"/>
      <c r="C11" s="262"/>
      <c r="D11" s="262"/>
      <c r="E11" s="263"/>
      <c r="F11" s="149">
        <v>44459.3</v>
      </c>
    </row>
    <row r="12" spans="1:6" ht="15.75" customHeight="1" x14ac:dyDescent="0.25">
      <c r="A12" s="264" t="s">
        <v>253</v>
      </c>
      <c r="B12" s="265"/>
      <c r="C12" s="265"/>
      <c r="D12" s="265"/>
      <c r="E12" s="266"/>
      <c r="F12" s="149">
        <f>F13+F20</f>
        <v>193.9</v>
      </c>
    </row>
    <row r="13" spans="1:6" ht="15.75" customHeight="1" x14ac:dyDescent="0.25">
      <c r="A13" s="267" t="s">
        <v>254</v>
      </c>
      <c r="B13" s="265"/>
      <c r="C13" s="265"/>
      <c r="D13" s="265"/>
      <c r="E13" s="266"/>
      <c r="F13" s="149">
        <f>SUM(F15:F19)</f>
        <v>193.9</v>
      </c>
    </row>
    <row r="14" spans="1:6" ht="15.75" customHeight="1" x14ac:dyDescent="0.25">
      <c r="A14" s="254" t="s">
        <v>255</v>
      </c>
      <c r="B14" s="255"/>
      <c r="C14" s="255"/>
      <c r="D14" s="255"/>
      <c r="E14" s="256"/>
      <c r="F14" s="149"/>
    </row>
    <row r="15" spans="1:6" ht="15.75" customHeight="1" x14ac:dyDescent="0.25">
      <c r="A15" s="254" t="s">
        <v>256</v>
      </c>
      <c r="B15" s="255"/>
      <c r="C15" s="255"/>
      <c r="D15" s="255"/>
      <c r="E15" s="256"/>
      <c r="F15" s="150">
        <v>0</v>
      </c>
    </row>
    <row r="16" spans="1:6" ht="33.75" customHeight="1" x14ac:dyDescent="0.25">
      <c r="A16" s="254" t="s">
        <v>257</v>
      </c>
      <c r="B16" s="255"/>
      <c r="C16" s="255"/>
      <c r="D16" s="255"/>
      <c r="E16" s="256"/>
      <c r="F16" s="150">
        <v>0</v>
      </c>
    </row>
    <row r="17" spans="1:6" ht="33" customHeight="1" x14ac:dyDescent="0.25">
      <c r="A17" s="254" t="s">
        <v>258</v>
      </c>
      <c r="B17" s="255"/>
      <c r="C17" s="255"/>
      <c r="D17" s="255"/>
      <c r="E17" s="256"/>
      <c r="F17" s="150">
        <v>0</v>
      </c>
    </row>
    <row r="18" spans="1:6" x14ac:dyDescent="0.25">
      <c r="A18" s="254" t="s">
        <v>259</v>
      </c>
      <c r="B18" s="255"/>
      <c r="C18" s="255"/>
      <c r="D18" s="255"/>
      <c r="E18" s="256"/>
      <c r="F18" s="150">
        <v>193.9</v>
      </c>
    </row>
    <row r="19" spans="1:6" ht="31.5" customHeight="1" x14ac:dyDescent="0.25">
      <c r="A19" s="254" t="s">
        <v>260</v>
      </c>
      <c r="B19" s="255"/>
      <c r="C19" s="255"/>
      <c r="D19" s="255"/>
      <c r="E19" s="256"/>
      <c r="F19" s="150">
        <v>0</v>
      </c>
    </row>
    <row r="20" spans="1:6" ht="15" customHeight="1" x14ac:dyDescent="0.25">
      <c r="A20" s="267" t="s">
        <v>261</v>
      </c>
      <c r="B20" s="265"/>
      <c r="C20" s="265"/>
      <c r="D20" s="265"/>
      <c r="E20" s="266"/>
      <c r="F20" s="149">
        <v>0</v>
      </c>
    </row>
    <row r="21" spans="1:6" ht="15.75" customHeight="1" x14ac:dyDescent="0.25">
      <c r="A21" s="264" t="s">
        <v>262</v>
      </c>
      <c r="B21" s="265"/>
      <c r="C21" s="265"/>
      <c r="D21" s="265"/>
      <c r="E21" s="266"/>
      <c r="F21" s="149">
        <f>F22+F23</f>
        <v>0</v>
      </c>
    </row>
    <row r="22" spans="1:6" ht="15.75" customHeight="1" x14ac:dyDescent="0.25">
      <c r="A22" s="264" t="s">
        <v>263</v>
      </c>
      <c r="B22" s="265"/>
      <c r="C22" s="265"/>
      <c r="D22" s="265"/>
      <c r="E22" s="266"/>
      <c r="F22" s="149">
        <v>0</v>
      </c>
    </row>
    <row r="23" spans="1:6" ht="15.75" customHeight="1" x14ac:dyDescent="0.25">
      <c r="A23" s="264" t="s">
        <v>264</v>
      </c>
      <c r="B23" s="265"/>
      <c r="C23" s="265"/>
      <c r="D23" s="265"/>
      <c r="E23" s="266"/>
      <c r="F23" s="149">
        <v>0</v>
      </c>
    </row>
    <row r="24" spans="1:6" ht="15.75" customHeight="1" x14ac:dyDescent="0.25">
      <c r="A24" s="264" t="s">
        <v>265</v>
      </c>
      <c r="B24" s="265"/>
      <c r="C24" s="265"/>
      <c r="D24" s="265"/>
      <c r="E24" s="266"/>
      <c r="F24" s="149">
        <f>F11+F12-F21</f>
        <v>44653.200000000004</v>
      </c>
    </row>
    <row r="25" spans="1:6" ht="15.75" customHeight="1" x14ac:dyDescent="0.25">
      <c r="A25" s="264" t="s">
        <v>266</v>
      </c>
      <c r="B25" s="265"/>
      <c r="C25" s="265"/>
      <c r="D25" s="265"/>
      <c r="E25" s="266"/>
      <c r="F25" s="149">
        <v>0</v>
      </c>
    </row>
    <row r="26" spans="1:6" x14ac:dyDescent="0.25">
      <c r="A26" s="270" t="s">
        <v>267</v>
      </c>
      <c r="B26" s="270"/>
      <c r="C26" s="270"/>
      <c r="D26" s="270"/>
      <c r="E26" s="270"/>
      <c r="F26" s="270"/>
    </row>
    <row r="27" spans="1:6" ht="63" customHeight="1" x14ac:dyDescent="0.25">
      <c r="A27" s="120" t="s">
        <v>98</v>
      </c>
      <c r="B27" s="121" t="s">
        <v>268</v>
      </c>
      <c r="C27" s="121" t="s">
        <v>269</v>
      </c>
      <c r="D27" s="121" t="s">
        <v>270</v>
      </c>
      <c r="E27" s="122" t="s">
        <v>271</v>
      </c>
      <c r="F27" s="122" t="s">
        <v>272</v>
      </c>
    </row>
    <row r="28" spans="1:6" s="68" customFormat="1" ht="14.25" x14ac:dyDescent="0.2">
      <c r="A28" s="123" t="s">
        <v>232</v>
      </c>
      <c r="B28" s="124" t="s">
        <v>123</v>
      </c>
      <c r="C28" s="124" t="s">
        <v>123</v>
      </c>
      <c r="D28" s="124" t="s">
        <v>123</v>
      </c>
      <c r="E28" s="149">
        <v>0</v>
      </c>
      <c r="F28" s="149">
        <v>12781.5</v>
      </c>
    </row>
    <row r="29" spans="1:6" s="68" customFormat="1" ht="14.25" x14ac:dyDescent="0.2">
      <c r="A29" s="123" t="s">
        <v>230</v>
      </c>
      <c r="B29" s="124" t="s">
        <v>123</v>
      </c>
      <c r="C29" s="124" t="s">
        <v>123</v>
      </c>
      <c r="D29" s="124" t="s">
        <v>123</v>
      </c>
      <c r="E29" s="149">
        <v>0</v>
      </c>
      <c r="F29" s="149">
        <v>12781.5</v>
      </c>
    </row>
    <row r="30" spans="1:6" s="68" customFormat="1" ht="14.25" x14ac:dyDescent="0.2">
      <c r="A30" s="123" t="s">
        <v>204</v>
      </c>
      <c r="B30" s="124" t="s">
        <v>203</v>
      </c>
      <c r="C30" s="124" t="s">
        <v>123</v>
      </c>
      <c r="D30" s="124" t="s">
        <v>123</v>
      </c>
      <c r="E30" s="149">
        <v>0</v>
      </c>
      <c r="F30" s="149">
        <v>12781.5</v>
      </c>
    </row>
    <row r="31" spans="1:6" s="68" customFormat="1" ht="14.25" x14ac:dyDescent="0.2">
      <c r="A31" s="123" t="s">
        <v>205</v>
      </c>
      <c r="B31" s="124" t="s">
        <v>203</v>
      </c>
      <c r="C31" s="124" t="s">
        <v>170</v>
      </c>
      <c r="D31" s="124" t="s">
        <v>123</v>
      </c>
      <c r="E31" s="149">
        <v>0</v>
      </c>
      <c r="F31" s="149">
        <v>12781.5</v>
      </c>
    </row>
    <row r="32" spans="1:6" s="68" customFormat="1" ht="14.25" x14ac:dyDescent="0.2">
      <c r="A32" s="123" t="s">
        <v>159</v>
      </c>
      <c r="B32" s="124" t="s">
        <v>203</v>
      </c>
      <c r="C32" s="124" t="s">
        <v>210</v>
      </c>
      <c r="D32" s="124" t="s">
        <v>123</v>
      </c>
      <c r="E32" s="149">
        <v>0</v>
      </c>
      <c r="F32" s="149">
        <v>12781.5</v>
      </c>
    </row>
    <row r="33" spans="1:6" s="68" customFormat="1" ht="14.25" x14ac:dyDescent="0.2">
      <c r="A33" s="123" t="s">
        <v>213</v>
      </c>
      <c r="B33" s="124" t="s">
        <v>203</v>
      </c>
      <c r="C33" s="124" t="s">
        <v>210</v>
      </c>
      <c r="D33" s="124" t="s">
        <v>161</v>
      </c>
      <c r="E33" s="149">
        <v>0</v>
      </c>
      <c r="F33" s="149">
        <v>12781.5</v>
      </c>
    </row>
    <row r="34" spans="1:6" ht="38.25" x14ac:dyDescent="0.25">
      <c r="A34" s="125" t="s">
        <v>217</v>
      </c>
      <c r="B34" s="126" t="s">
        <v>203</v>
      </c>
      <c r="C34" s="126" t="s">
        <v>210</v>
      </c>
      <c r="D34" s="126" t="s">
        <v>164</v>
      </c>
      <c r="E34" s="150">
        <v>0</v>
      </c>
      <c r="F34" s="150">
        <v>12744.9</v>
      </c>
    </row>
    <row r="35" spans="1:6" x14ac:dyDescent="0.25">
      <c r="A35" s="125" t="s">
        <v>219</v>
      </c>
      <c r="B35" s="126" t="s">
        <v>203</v>
      </c>
      <c r="C35" s="126" t="s">
        <v>210</v>
      </c>
      <c r="D35" s="126" t="s">
        <v>201</v>
      </c>
      <c r="E35" s="150">
        <v>0</v>
      </c>
      <c r="F35" s="150">
        <v>36.6</v>
      </c>
    </row>
    <row r="36" spans="1:6" s="68" customFormat="1" ht="14.25" x14ac:dyDescent="0.2">
      <c r="A36" s="123" t="s">
        <v>220</v>
      </c>
      <c r="B36" s="124" t="s">
        <v>216</v>
      </c>
      <c r="C36" s="124" t="s">
        <v>123</v>
      </c>
      <c r="D36" s="124" t="s">
        <v>123</v>
      </c>
      <c r="E36" s="149">
        <v>0</v>
      </c>
      <c r="F36" s="149">
        <v>0</v>
      </c>
    </row>
    <row r="37" spans="1:6" s="68" customFormat="1" ht="14.25" x14ac:dyDescent="0.2">
      <c r="A37" s="123" t="s">
        <v>222</v>
      </c>
      <c r="B37" s="124" t="s">
        <v>216</v>
      </c>
      <c r="C37" s="124" t="s">
        <v>126</v>
      </c>
      <c r="D37" s="124" t="s">
        <v>123</v>
      </c>
      <c r="E37" s="149">
        <v>0</v>
      </c>
      <c r="F37" s="149">
        <v>0</v>
      </c>
    </row>
    <row r="38" spans="1:6" s="68" customFormat="1" ht="14.25" x14ac:dyDescent="0.2">
      <c r="A38" s="123" t="s">
        <v>223</v>
      </c>
      <c r="B38" s="124" t="s">
        <v>216</v>
      </c>
      <c r="C38" s="124" t="s">
        <v>129</v>
      </c>
      <c r="D38" s="124" t="s">
        <v>123</v>
      </c>
      <c r="E38" s="149">
        <v>0</v>
      </c>
      <c r="F38" s="149">
        <v>0</v>
      </c>
    </row>
    <row r="39" spans="1:6" s="68" customFormat="1" ht="14.25" x14ac:dyDescent="0.2">
      <c r="A39" s="123" t="s">
        <v>222</v>
      </c>
      <c r="B39" s="124" t="s">
        <v>216</v>
      </c>
      <c r="C39" s="124" t="s">
        <v>129</v>
      </c>
      <c r="D39" s="124" t="s">
        <v>114</v>
      </c>
      <c r="E39" s="149">
        <v>0</v>
      </c>
      <c r="F39" s="149">
        <v>0</v>
      </c>
    </row>
    <row r="40" spans="1:6" x14ac:dyDescent="0.25">
      <c r="A40" s="125" t="s">
        <v>228</v>
      </c>
      <c r="B40" s="126" t="s">
        <v>216</v>
      </c>
      <c r="C40" s="126" t="s">
        <v>129</v>
      </c>
      <c r="D40" s="126" t="s">
        <v>227</v>
      </c>
      <c r="E40" s="150">
        <v>0</v>
      </c>
      <c r="F40" s="150">
        <v>0</v>
      </c>
    </row>
    <row r="41" spans="1:6" x14ac:dyDescent="0.25">
      <c r="A41" s="117"/>
      <c r="B41" s="117"/>
      <c r="C41" s="117"/>
      <c r="D41" s="117"/>
      <c r="E41" s="127"/>
      <c r="F41" s="117"/>
    </row>
    <row r="42" spans="1:6" x14ac:dyDescent="0.25">
      <c r="A42" s="117"/>
      <c r="B42" s="117"/>
      <c r="C42" s="117"/>
      <c r="D42" s="117"/>
      <c r="E42" s="117"/>
      <c r="F42" s="117"/>
    </row>
    <row r="43" spans="1:6" x14ac:dyDescent="0.25">
      <c r="A43" s="117" t="s">
        <v>273</v>
      </c>
      <c r="B43" s="117"/>
      <c r="C43" s="117"/>
      <c r="D43" s="117"/>
      <c r="E43" s="268" t="s">
        <v>274</v>
      </c>
      <c r="F43" s="268"/>
    </row>
    <row r="44" spans="1:6" x14ac:dyDescent="0.25">
      <c r="A44" s="117"/>
      <c r="B44" s="117"/>
      <c r="C44" s="117"/>
      <c r="D44" s="117"/>
      <c r="E44" s="117"/>
      <c r="F44" s="117"/>
    </row>
    <row r="45" spans="1:6" x14ac:dyDescent="0.25">
      <c r="A45" s="117" t="s">
        <v>275</v>
      </c>
      <c r="B45" s="117"/>
      <c r="C45" s="117"/>
      <c r="D45" s="117"/>
      <c r="E45" s="269" t="s">
        <v>276</v>
      </c>
      <c r="F45" s="269"/>
    </row>
    <row r="46" spans="1:6" x14ac:dyDescent="0.25">
      <c r="A46" s="117"/>
      <c r="B46" s="117"/>
      <c r="C46" s="117"/>
      <c r="D46" s="117"/>
      <c r="E46" s="117"/>
      <c r="F46" s="117"/>
    </row>
  </sheetData>
  <mergeCells count="27">
    <mergeCell ref="E43:F43"/>
    <mergeCell ref="E45:F45"/>
    <mergeCell ref="A26:F26"/>
    <mergeCell ref="A20:E20"/>
    <mergeCell ref="A21:E21"/>
    <mergeCell ref="A22:E22"/>
    <mergeCell ref="A23:E23"/>
    <mergeCell ref="A24:E24"/>
    <mergeCell ref="A25:E25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7:F7"/>
    <mergeCell ref="C1:F1"/>
    <mergeCell ref="A2:F2"/>
    <mergeCell ref="A3:F3"/>
    <mergeCell ref="B5:F5"/>
    <mergeCell ref="B6:F6"/>
  </mergeCells>
  <pageMargins left="0.31496062992125984" right="0.31496062992125984" top="0.35433070866141736" bottom="0.15748031496062992" header="0.31496062992125984" footer="0.31496062992125984"/>
  <pageSetup paperSize="9" scale="8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1"/>
    <pageSetUpPr fitToPage="1"/>
  </sheetPr>
  <dimension ref="A1:J49"/>
  <sheetViews>
    <sheetView showGridLines="0" topLeftCell="A19" workbookViewId="0">
      <selection sqref="A1:J49"/>
    </sheetView>
  </sheetViews>
  <sheetFormatPr defaultRowHeight="15" customHeight="1" x14ac:dyDescent="0.25"/>
  <cols>
    <col min="1" max="1" width="8.85546875" style="112" customWidth="1"/>
    <col min="2" max="2" width="39.5703125" style="112" customWidth="1"/>
    <col min="3" max="4" width="8.85546875" style="112" customWidth="1"/>
    <col min="5" max="5" width="36" style="112" customWidth="1"/>
    <col min="6" max="6" width="15.42578125" style="112" customWidth="1"/>
    <col min="7" max="10" width="17" style="112" customWidth="1"/>
    <col min="11" max="16384" width="9.140625" style="112"/>
  </cols>
  <sheetData>
    <row r="1" spans="1:10" ht="60" customHeight="1" x14ac:dyDescent="0.25">
      <c r="C1" s="162"/>
      <c r="F1" s="281" t="s">
        <v>554</v>
      </c>
      <c r="G1" s="281"/>
      <c r="H1" s="281"/>
      <c r="I1" s="281"/>
      <c r="J1" s="281"/>
    </row>
    <row r="2" spans="1:10" ht="44.25" customHeight="1" x14ac:dyDescent="0.25">
      <c r="A2" s="282" t="s">
        <v>555</v>
      </c>
      <c r="B2" s="271"/>
      <c r="C2" s="271"/>
      <c r="D2" s="271"/>
      <c r="E2" s="271"/>
      <c r="F2" s="271"/>
      <c r="G2" s="271"/>
      <c r="H2" s="271"/>
    </row>
    <row r="3" spans="1:10" ht="15" customHeight="1" x14ac:dyDescent="0.25">
      <c r="A3" s="271" t="s">
        <v>553</v>
      </c>
      <c r="B3" s="271"/>
      <c r="C3" s="271"/>
      <c r="D3" s="271"/>
      <c r="E3" s="271"/>
      <c r="F3" s="271"/>
      <c r="G3" s="271"/>
      <c r="H3" s="271"/>
    </row>
    <row r="6" spans="1:10" ht="15" customHeight="1" x14ac:dyDescent="0.25">
      <c r="A6" s="283" t="s">
        <v>556</v>
      </c>
      <c r="B6" s="283"/>
      <c r="C6" s="283"/>
      <c r="D6" s="284" t="s">
        <v>86</v>
      </c>
      <c r="E6" s="284"/>
      <c r="F6" s="284"/>
      <c r="G6" s="163"/>
      <c r="H6" s="163"/>
    </row>
    <row r="7" spans="1:10" ht="15" customHeight="1" x14ac:dyDescent="0.25">
      <c r="A7" s="283" t="s">
        <v>244</v>
      </c>
      <c r="B7" s="283"/>
      <c r="C7" s="283"/>
      <c r="D7" s="285" t="s">
        <v>552</v>
      </c>
      <c r="E7" s="285"/>
      <c r="F7" s="285"/>
      <c r="G7" s="163"/>
      <c r="H7" s="163"/>
    </row>
    <row r="8" spans="1:10" ht="15" customHeight="1" x14ac:dyDescent="0.25">
      <c r="A8" s="283" t="s">
        <v>91</v>
      </c>
      <c r="B8" s="283"/>
      <c r="C8" s="283"/>
      <c r="D8" s="285" t="s">
        <v>245</v>
      </c>
      <c r="E8" s="285"/>
      <c r="F8" s="285"/>
      <c r="G8" s="163"/>
      <c r="H8" s="163"/>
    </row>
    <row r="9" spans="1:10" ht="15" customHeight="1" x14ac:dyDescent="0.25">
      <c r="A9" s="283" t="s">
        <v>246</v>
      </c>
      <c r="B9" s="283"/>
      <c r="C9" s="283"/>
      <c r="D9" s="285" t="s">
        <v>247</v>
      </c>
      <c r="E9" s="285"/>
      <c r="F9" s="285"/>
      <c r="G9" s="163"/>
      <c r="H9" s="163"/>
    </row>
    <row r="11" spans="1:10" ht="63.75" customHeight="1" x14ac:dyDescent="0.25">
      <c r="A11" s="286" t="s">
        <v>557</v>
      </c>
      <c r="B11" s="287"/>
      <c r="C11" s="287"/>
      <c r="D11" s="287"/>
      <c r="E11" s="287"/>
      <c r="F11" s="288"/>
      <c r="G11" s="164" t="s">
        <v>558</v>
      </c>
      <c r="H11" s="165" t="s">
        <v>559</v>
      </c>
      <c r="I11" s="165" t="s">
        <v>254</v>
      </c>
      <c r="J11" s="165" t="s">
        <v>261</v>
      </c>
    </row>
    <row r="12" spans="1:10" ht="30" customHeight="1" x14ac:dyDescent="0.25">
      <c r="A12" s="276" t="s">
        <v>560</v>
      </c>
      <c r="B12" s="277"/>
      <c r="C12" s="277"/>
      <c r="D12" s="277"/>
      <c r="E12" s="277"/>
      <c r="F12" s="278"/>
      <c r="G12" s="157">
        <v>0</v>
      </c>
      <c r="H12" s="158">
        <v>60</v>
      </c>
      <c r="I12" s="166">
        <v>60</v>
      </c>
      <c r="J12" s="166">
        <v>0</v>
      </c>
    </row>
    <row r="13" spans="1:10" ht="30" customHeight="1" x14ac:dyDescent="0.25">
      <c r="A13" s="276" t="s">
        <v>561</v>
      </c>
      <c r="B13" s="277"/>
      <c r="C13" s="277"/>
      <c r="D13" s="277"/>
      <c r="E13" s="277"/>
      <c r="F13" s="278"/>
      <c r="G13" s="157">
        <v>0.1</v>
      </c>
      <c r="H13" s="158">
        <v>0</v>
      </c>
      <c r="I13" s="166">
        <v>0</v>
      </c>
      <c r="J13" s="166">
        <v>0</v>
      </c>
    </row>
    <row r="16" spans="1:10" ht="15" customHeight="1" x14ac:dyDescent="0.25">
      <c r="B16" s="271" t="s">
        <v>562</v>
      </c>
      <c r="C16" s="271"/>
      <c r="D16" s="271"/>
      <c r="E16" s="271"/>
      <c r="F16" s="271"/>
      <c r="G16" s="72"/>
    </row>
    <row r="17" spans="2:7" ht="15" customHeight="1" x14ac:dyDescent="0.25">
      <c r="B17" s="271" t="s">
        <v>563</v>
      </c>
      <c r="C17" s="271"/>
      <c r="D17" s="271"/>
      <c r="E17" s="271"/>
      <c r="F17" s="271"/>
      <c r="G17" s="72"/>
    </row>
    <row r="18" spans="2:7" ht="15" customHeight="1" x14ac:dyDescent="0.25">
      <c r="B18" s="72"/>
      <c r="C18" s="72"/>
      <c r="D18" s="72"/>
      <c r="E18" s="72"/>
      <c r="F18" s="72"/>
      <c r="G18" s="72"/>
    </row>
    <row r="19" spans="2:7" ht="31.5" customHeight="1" x14ac:dyDescent="0.25">
      <c r="B19" s="272" t="s">
        <v>98</v>
      </c>
      <c r="C19" s="274" t="s">
        <v>95</v>
      </c>
      <c r="D19" s="274" t="s">
        <v>564</v>
      </c>
      <c r="E19" s="274" t="s">
        <v>97</v>
      </c>
      <c r="F19" s="279" t="s">
        <v>565</v>
      </c>
      <c r="G19" s="280"/>
    </row>
    <row r="20" spans="2:7" ht="15" customHeight="1" x14ac:dyDescent="0.25">
      <c r="B20" s="273"/>
      <c r="C20" s="275"/>
      <c r="D20" s="275"/>
      <c r="E20" s="275"/>
      <c r="F20" s="167" t="s">
        <v>566</v>
      </c>
      <c r="G20" s="167" t="s">
        <v>567</v>
      </c>
    </row>
    <row r="21" spans="2:7" ht="15" customHeight="1" x14ac:dyDescent="0.25">
      <c r="B21" s="168" t="s">
        <v>220</v>
      </c>
      <c r="C21" s="169" t="s">
        <v>216</v>
      </c>
      <c r="D21" s="169" t="s">
        <v>136</v>
      </c>
      <c r="E21" s="170" t="s">
        <v>108</v>
      </c>
      <c r="F21" s="159">
        <v>60</v>
      </c>
      <c r="G21" s="159">
        <v>0</v>
      </c>
    </row>
    <row r="22" spans="2:7" ht="15" customHeight="1" x14ac:dyDescent="0.25">
      <c r="B22" s="168" t="s">
        <v>222</v>
      </c>
      <c r="C22" s="169" t="s">
        <v>216</v>
      </c>
      <c r="D22" s="169" t="s">
        <v>126</v>
      </c>
      <c r="E22" s="170" t="s">
        <v>108</v>
      </c>
      <c r="F22" s="159">
        <v>60</v>
      </c>
      <c r="G22" s="159">
        <v>0</v>
      </c>
    </row>
    <row r="23" spans="2:7" ht="15" customHeight="1" x14ac:dyDescent="0.25">
      <c r="B23" s="168" t="s">
        <v>223</v>
      </c>
      <c r="C23" s="169" t="s">
        <v>216</v>
      </c>
      <c r="D23" s="169" t="s">
        <v>129</v>
      </c>
      <c r="E23" s="170" t="s">
        <v>108</v>
      </c>
      <c r="F23" s="159">
        <v>60</v>
      </c>
      <c r="G23" s="159">
        <v>0</v>
      </c>
    </row>
    <row r="24" spans="2:7" ht="15" customHeight="1" x14ac:dyDescent="0.25">
      <c r="B24" s="168" t="s">
        <v>222</v>
      </c>
      <c r="C24" s="169" t="s">
        <v>216</v>
      </c>
      <c r="D24" s="169" t="s">
        <v>129</v>
      </c>
      <c r="E24" s="170" t="s">
        <v>114</v>
      </c>
      <c r="F24" s="159">
        <v>60</v>
      </c>
      <c r="G24" s="159">
        <v>0</v>
      </c>
    </row>
    <row r="25" spans="2:7" ht="15" customHeight="1" x14ac:dyDescent="0.25">
      <c r="B25" s="171" t="s">
        <v>228</v>
      </c>
      <c r="C25" s="172" t="s">
        <v>216</v>
      </c>
      <c r="D25" s="172" t="s">
        <v>129</v>
      </c>
      <c r="E25" s="173" t="s">
        <v>227</v>
      </c>
      <c r="F25" s="160">
        <v>60</v>
      </c>
      <c r="G25" s="160">
        <v>0</v>
      </c>
    </row>
    <row r="26" spans="2:7" ht="15" customHeight="1" x14ac:dyDescent="0.25">
      <c r="B26" s="168" t="s">
        <v>230</v>
      </c>
      <c r="C26" s="169" t="s">
        <v>123</v>
      </c>
      <c r="D26" s="169" t="s">
        <v>123</v>
      </c>
      <c r="E26" s="170" t="s">
        <v>123</v>
      </c>
      <c r="F26" s="159">
        <v>60</v>
      </c>
      <c r="G26" s="159">
        <v>0</v>
      </c>
    </row>
    <row r="27" spans="2:7" ht="15" customHeight="1" x14ac:dyDescent="0.25">
      <c r="B27" s="168" t="s">
        <v>232</v>
      </c>
      <c r="C27" s="169" t="s">
        <v>123</v>
      </c>
      <c r="D27" s="169" t="s">
        <v>123</v>
      </c>
      <c r="E27" s="170" t="s">
        <v>123</v>
      </c>
      <c r="F27" s="159">
        <v>60</v>
      </c>
      <c r="G27" s="159">
        <v>0</v>
      </c>
    </row>
    <row r="28" spans="2:7" ht="24" x14ac:dyDescent="0.25">
      <c r="B28" s="174" t="s">
        <v>262</v>
      </c>
      <c r="C28" s="169" t="s">
        <v>123</v>
      </c>
      <c r="D28" s="169" t="s">
        <v>123</v>
      </c>
      <c r="E28" s="170" t="s">
        <v>123</v>
      </c>
      <c r="F28" s="161">
        <f>F29+F30</f>
        <v>60</v>
      </c>
      <c r="G28" s="161">
        <f>G29+G30</f>
        <v>0</v>
      </c>
    </row>
    <row r="29" spans="2:7" ht="15" customHeight="1" x14ac:dyDescent="0.25">
      <c r="B29" s="174" t="s">
        <v>263</v>
      </c>
      <c r="C29" s="169" t="s">
        <v>123</v>
      </c>
      <c r="D29" s="169" t="s">
        <v>123</v>
      </c>
      <c r="E29" s="170" t="s">
        <v>123</v>
      </c>
      <c r="F29" s="161">
        <v>60</v>
      </c>
      <c r="G29" s="161">
        <v>0</v>
      </c>
    </row>
    <row r="30" spans="2:7" ht="15" customHeight="1" x14ac:dyDescent="0.25">
      <c r="B30" s="174" t="s">
        <v>264</v>
      </c>
      <c r="C30" s="169" t="s">
        <v>123</v>
      </c>
      <c r="D30" s="169" t="s">
        <v>123</v>
      </c>
      <c r="E30" s="170" t="s">
        <v>123</v>
      </c>
      <c r="F30" s="161">
        <v>0</v>
      </c>
      <c r="G30" s="161">
        <v>0</v>
      </c>
    </row>
    <row r="31" spans="2:7" ht="15" customHeight="1" x14ac:dyDescent="0.25">
      <c r="B31" s="174" t="s">
        <v>568</v>
      </c>
      <c r="C31" s="169" t="s">
        <v>123</v>
      </c>
      <c r="D31" s="169" t="s">
        <v>123</v>
      </c>
      <c r="E31" s="175" t="s">
        <v>123</v>
      </c>
      <c r="F31" s="159">
        <v>0</v>
      </c>
      <c r="G31" s="159">
        <v>0.1</v>
      </c>
    </row>
    <row r="32" spans="2:7" ht="24" x14ac:dyDescent="0.25">
      <c r="B32" s="174" t="s">
        <v>266</v>
      </c>
      <c r="C32" s="169" t="s">
        <v>123</v>
      </c>
      <c r="D32" s="169" t="s">
        <v>123</v>
      </c>
      <c r="E32" s="175" t="s">
        <v>123</v>
      </c>
      <c r="F32" s="159">
        <v>0</v>
      </c>
      <c r="G32" s="159">
        <v>0</v>
      </c>
    </row>
    <row r="33" spans="2:7" ht="15" customHeight="1" x14ac:dyDescent="0.25">
      <c r="B33" s="72"/>
      <c r="C33" s="72"/>
      <c r="D33" s="72"/>
      <c r="E33" s="72"/>
      <c r="F33" s="72"/>
      <c r="G33" s="72"/>
    </row>
    <row r="35" spans="2:7" ht="15" customHeight="1" x14ac:dyDescent="0.25">
      <c r="B35" s="271" t="s">
        <v>569</v>
      </c>
      <c r="C35" s="271"/>
      <c r="D35" s="271"/>
      <c r="E35" s="271"/>
      <c r="F35" s="271"/>
    </row>
    <row r="36" spans="2:7" ht="15" customHeight="1" x14ac:dyDescent="0.25">
      <c r="B36" s="72"/>
      <c r="C36" s="72"/>
      <c r="D36" s="72"/>
      <c r="E36" s="72"/>
      <c r="F36" s="72"/>
    </row>
    <row r="37" spans="2:7" ht="45" x14ac:dyDescent="0.25">
      <c r="B37" s="272" t="s">
        <v>98</v>
      </c>
      <c r="C37" s="274" t="s">
        <v>95</v>
      </c>
      <c r="D37" s="274" t="s">
        <v>564</v>
      </c>
      <c r="E37" s="274" t="s">
        <v>97</v>
      </c>
      <c r="F37" s="176" t="s">
        <v>565</v>
      </c>
    </row>
    <row r="38" spans="2:7" ht="15" customHeight="1" x14ac:dyDescent="0.25">
      <c r="B38" s="273"/>
      <c r="C38" s="275"/>
      <c r="D38" s="275"/>
      <c r="E38" s="275"/>
      <c r="F38" s="176" t="s">
        <v>298</v>
      </c>
    </row>
    <row r="39" spans="2:7" ht="15" customHeight="1" x14ac:dyDescent="0.25">
      <c r="B39" s="72"/>
      <c r="C39" s="72"/>
      <c r="D39" s="72"/>
      <c r="E39" s="72"/>
      <c r="F39" s="72"/>
    </row>
    <row r="40" spans="2:7" ht="15" customHeight="1" x14ac:dyDescent="0.25">
      <c r="B40" s="72"/>
      <c r="C40" s="72"/>
      <c r="D40" s="72"/>
      <c r="E40" s="72"/>
      <c r="F40" s="72"/>
    </row>
    <row r="41" spans="2:7" ht="15" customHeight="1" x14ac:dyDescent="0.25">
      <c r="B41" s="72"/>
      <c r="C41" s="72"/>
      <c r="D41" s="72"/>
      <c r="E41" s="72"/>
      <c r="F41" s="72"/>
    </row>
    <row r="42" spans="2:7" ht="15" customHeight="1" x14ac:dyDescent="0.25">
      <c r="B42" s="163" t="s">
        <v>570</v>
      </c>
      <c r="C42" s="163" t="s">
        <v>571</v>
      </c>
      <c r="D42" s="72"/>
      <c r="E42" s="72"/>
      <c r="F42" s="72"/>
    </row>
    <row r="43" spans="2:7" ht="15" customHeight="1" x14ac:dyDescent="0.25">
      <c r="B43" s="72"/>
      <c r="C43" s="72"/>
      <c r="D43" s="72"/>
      <c r="E43" s="72"/>
      <c r="F43" s="72"/>
    </row>
    <row r="44" spans="2:7" ht="15" customHeight="1" x14ac:dyDescent="0.25">
      <c r="B44" s="72"/>
      <c r="C44" s="72"/>
      <c r="D44" s="72"/>
      <c r="E44" s="72"/>
      <c r="F44" s="72"/>
    </row>
    <row r="45" spans="2:7" ht="15" customHeight="1" x14ac:dyDescent="0.25">
      <c r="B45" s="163" t="s">
        <v>572</v>
      </c>
      <c r="C45" s="163" t="s">
        <v>573</v>
      </c>
      <c r="D45" s="72"/>
      <c r="E45" s="72"/>
      <c r="F45" s="72"/>
    </row>
    <row r="46" spans="2:7" ht="15" customHeight="1" x14ac:dyDescent="0.25">
      <c r="B46" s="72"/>
      <c r="C46" s="72"/>
      <c r="D46" s="72"/>
      <c r="E46" s="72"/>
      <c r="F46" s="72"/>
    </row>
    <row r="47" spans="2:7" ht="15" customHeight="1" x14ac:dyDescent="0.25">
      <c r="B47" s="72"/>
      <c r="C47" s="72"/>
      <c r="D47" s="72"/>
      <c r="E47" s="72"/>
      <c r="F47" s="72"/>
    </row>
    <row r="48" spans="2:7" ht="15" customHeight="1" x14ac:dyDescent="0.25">
      <c r="B48" s="72"/>
      <c r="C48" s="72"/>
      <c r="D48" s="72"/>
      <c r="E48" s="72"/>
      <c r="F48" s="72"/>
    </row>
    <row r="49" spans="2:6" ht="15" customHeight="1" x14ac:dyDescent="0.25">
      <c r="B49" s="72"/>
      <c r="C49" s="72"/>
      <c r="D49" s="72"/>
      <c r="E49" s="72"/>
      <c r="F49" s="72"/>
    </row>
  </sheetData>
  <mergeCells count="26">
    <mergeCell ref="A12:F12"/>
    <mergeCell ref="F1:J1"/>
    <mergeCell ref="A2:H2"/>
    <mergeCell ref="A3:H3"/>
    <mergeCell ref="A6:C6"/>
    <mergeCell ref="D6:F6"/>
    <mergeCell ref="A7:C7"/>
    <mergeCell ref="D7:F7"/>
    <mergeCell ref="A8:C8"/>
    <mergeCell ref="D8:F8"/>
    <mergeCell ref="A9:C9"/>
    <mergeCell ref="D9:F9"/>
    <mergeCell ref="A11:F11"/>
    <mergeCell ref="A13:F13"/>
    <mergeCell ref="B16:F16"/>
    <mergeCell ref="B17:F17"/>
    <mergeCell ref="B19:B20"/>
    <mergeCell ref="C19:C20"/>
    <mergeCell ref="D19:D20"/>
    <mergeCell ref="E19:E20"/>
    <mergeCell ref="F19:G19"/>
    <mergeCell ref="B35:F35"/>
    <mergeCell ref="B37:B38"/>
    <mergeCell ref="C37:C38"/>
    <mergeCell ref="D37:D38"/>
    <mergeCell ref="E37:E38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96"/>
  <sheetViews>
    <sheetView topLeftCell="A61" workbookViewId="0">
      <selection activeCell="M45" sqref="M45"/>
    </sheetView>
  </sheetViews>
  <sheetFormatPr defaultColWidth="9.140625" defaultRowHeight="15" customHeight="1" x14ac:dyDescent="0.25"/>
  <cols>
    <col min="1" max="1" width="6.140625" style="72" bestFit="1" customWidth="1"/>
    <col min="2" max="2" width="14.5703125" style="72" bestFit="1" customWidth="1"/>
    <col min="3" max="3" width="45.5703125" style="72" customWidth="1"/>
    <col min="4" max="7" width="15.7109375" style="72" customWidth="1"/>
    <col min="8" max="8" width="13.7109375" style="72" customWidth="1"/>
    <col min="9" max="9" width="12.85546875" style="72" customWidth="1"/>
    <col min="10" max="10" width="11.42578125" style="72" customWidth="1"/>
    <col min="11" max="11" width="30.28515625" style="72" customWidth="1"/>
    <col min="12" max="12" width="10.85546875" style="72" customWidth="1"/>
    <col min="13" max="13" width="11.7109375" style="72" customWidth="1"/>
    <col min="14" max="16384" width="9.140625" style="72"/>
  </cols>
  <sheetData>
    <row r="1" spans="1:13" ht="46.5" customHeight="1" x14ac:dyDescent="0.25">
      <c r="A1" s="117"/>
      <c r="B1" s="117"/>
      <c r="C1" s="117"/>
      <c r="D1" s="117"/>
      <c r="E1" s="250" t="s">
        <v>430</v>
      </c>
      <c r="F1" s="250"/>
      <c r="G1" s="250"/>
      <c r="H1" s="250"/>
      <c r="I1" s="250"/>
      <c r="J1" s="250"/>
      <c r="K1" s="250"/>
      <c r="L1" s="250"/>
      <c r="M1" s="250"/>
    </row>
    <row r="2" spans="1:13" ht="31.5" customHeight="1" x14ac:dyDescent="0.25">
      <c r="A2" s="117"/>
      <c r="B2" s="117"/>
      <c r="C2" s="251" t="s">
        <v>431</v>
      </c>
      <c r="D2" s="251"/>
      <c r="E2" s="251"/>
      <c r="F2" s="251"/>
      <c r="G2" s="251"/>
      <c r="H2" s="251"/>
      <c r="I2" s="251"/>
      <c r="J2" s="251"/>
      <c r="K2" s="251"/>
      <c r="L2" s="251"/>
      <c r="M2" s="117"/>
    </row>
    <row r="3" spans="1:13" x14ac:dyDescent="0.25">
      <c r="A3" s="117"/>
      <c r="B3" s="117"/>
      <c r="C3" s="252" t="s">
        <v>553</v>
      </c>
      <c r="D3" s="252"/>
      <c r="E3" s="252"/>
      <c r="F3" s="252"/>
      <c r="G3" s="252"/>
      <c r="H3" s="252"/>
      <c r="I3" s="252"/>
      <c r="J3" s="252"/>
      <c r="K3" s="252"/>
      <c r="L3" s="252"/>
      <c r="M3" s="117"/>
    </row>
    <row r="4" spans="1:13" ht="1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5" customHeight="1" x14ac:dyDescent="0.25">
      <c r="A5" s="143" t="s">
        <v>243</v>
      </c>
      <c r="B5" s="117"/>
      <c r="C5" s="297" t="s">
        <v>86</v>
      </c>
      <c r="D5" s="297"/>
      <c r="E5" s="297"/>
      <c r="F5" s="297"/>
      <c r="G5" s="297"/>
      <c r="H5" s="297"/>
      <c r="I5" s="297"/>
      <c r="J5" s="297"/>
      <c r="K5" s="297"/>
      <c r="L5" s="297"/>
      <c r="M5" s="128"/>
    </row>
    <row r="6" spans="1:13" ht="15" customHeight="1" x14ac:dyDescent="0.25">
      <c r="A6" s="296" t="s">
        <v>432</v>
      </c>
      <c r="B6" s="296"/>
      <c r="C6" s="298" t="s">
        <v>433</v>
      </c>
      <c r="D6" s="298"/>
      <c r="E6" s="298"/>
      <c r="F6" s="298"/>
      <c r="G6" s="298"/>
      <c r="H6" s="298"/>
      <c r="I6" s="298"/>
      <c r="J6" s="298"/>
      <c r="K6" s="298"/>
      <c r="L6" s="298"/>
      <c r="M6" s="117"/>
    </row>
    <row r="7" spans="1:13" ht="14.45" customHeight="1" x14ac:dyDescent="0.25">
      <c r="A7" s="143" t="s">
        <v>434</v>
      </c>
      <c r="B7" s="117"/>
      <c r="C7" s="269" t="s">
        <v>552</v>
      </c>
      <c r="D7" s="269"/>
      <c r="E7" s="269"/>
      <c r="F7" s="269"/>
      <c r="G7" s="269"/>
      <c r="H7" s="269"/>
      <c r="I7" s="269"/>
      <c r="J7" s="269"/>
      <c r="K7" s="269"/>
      <c r="L7" s="269"/>
      <c r="M7" s="117"/>
    </row>
    <row r="8" spans="1:13" ht="15" customHeight="1" x14ac:dyDescent="0.25">
      <c r="A8" s="143" t="s">
        <v>91</v>
      </c>
      <c r="B8" s="117"/>
      <c r="C8" s="269" t="s">
        <v>245</v>
      </c>
      <c r="D8" s="269"/>
      <c r="E8" s="269"/>
      <c r="F8" s="269"/>
      <c r="G8" s="269"/>
      <c r="H8" s="269"/>
      <c r="I8" s="269"/>
      <c r="J8" s="269"/>
      <c r="K8" s="269"/>
      <c r="L8" s="269"/>
      <c r="M8" s="117"/>
    </row>
    <row r="9" spans="1:13" ht="15" customHeight="1" x14ac:dyDescent="0.25">
      <c r="A9" s="143" t="s">
        <v>246</v>
      </c>
      <c r="B9" s="117"/>
      <c r="C9" s="269" t="s">
        <v>435</v>
      </c>
      <c r="D9" s="269"/>
      <c r="E9" s="269"/>
      <c r="F9" s="269"/>
      <c r="G9" s="269"/>
      <c r="H9" s="269"/>
      <c r="I9" s="269"/>
      <c r="J9" s="269"/>
      <c r="K9" s="269"/>
      <c r="L9" s="269"/>
      <c r="M9" s="117"/>
    </row>
    <row r="10" spans="1:13" ht="15" customHeight="1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</row>
    <row r="11" spans="1:13" ht="15" customHeight="1" x14ac:dyDescent="0.25">
      <c r="A11" s="290" t="s">
        <v>436</v>
      </c>
      <c r="B11" s="291" t="s">
        <v>437</v>
      </c>
      <c r="C11" s="289" t="s">
        <v>98</v>
      </c>
      <c r="D11" s="289" t="s">
        <v>438</v>
      </c>
      <c r="E11" s="293" t="s">
        <v>439</v>
      </c>
      <c r="F11" s="294"/>
      <c r="G11" s="295"/>
      <c r="H11" s="289" t="s">
        <v>440</v>
      </c>
      <c r="I11" s="293" t="s">
        <v>441</v>
      </c>
      <c r="J11" s="294"/>
      <c r="K11" s="295"/>
      <c r="L11" s="289" t="s">
        <v>442</v>
      </c>
      <c r="M11" s="290" t="s">
        <v>443</v>
      </c>
    </row>
    <row r="12" spans="1:13" ht="41.25" customHeight="1" x14ac:dyDescent="0.25">
      <c r="A12" s="290"/>
      <c r="B12" s="292"/>
      <c r="C12" s="289"/>
      <c r="D12" s="290"/>
      <c r="E12" s="145" t="s">
        <v>444</v>
      </c>
      <c r="F12" s="145" t="s">
        <v>445</v>
      </c>
      <c r="G12" s="145" t="s">
        <v>574</v>
      </c>
      <c r="H12" s="290"/>
      <c r="I12" s="145" t="s">
        <v>444</v>
      </c>
      <c r="J12" s="145" t="s">
        <v>445</v>
      </c>
      <c r="K12" s="145" t="s">
        <v>574</v>
      </c>
      <c r="L12" s="289"/>
      <c r="M12" s="290"/>
    </row>
    <row r="13" spans="1:13" x14ac:dyDescent="0.25">
      <c r="A13" s="129" t="s">
        <v>446</v>
      </c>
      <c r="B13" s="138">
        <v>1</v>
      </c>
      <c r="C13" s="138">
        <v>2</v>
      </c>
      <c r="D13" s="138">
        <v>3</v>
      </c>
      <c r="E13" s="138">
        <v>4</v>
      </c>
      <c r="F13" s="138">
        <v>5</v>
      </c>
      <c r="G13" s="138">
        <v>6</v>
      </c>
      <c r="H13" s="138">
        <v>7</v>
      </c>
      <c r="I13" s="138">
        <v>8</v>
      </c>
      <c r="J13" s="138">
        <v>9</v>
      </c>
      <c r="K13" s="138">
        <v>10</v>
      </c>
      <c r="L13" s="138">
        <v>11</v>
      </c>
      <c r="M13" s="138">
        <v>12</v>
      </c>
    </row>
    <row r="14" spans="1:13" x14ac:dyDescent="0.25">
      <c r="A14" s="290" t="s">
        <v>447</v>
      </c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</row>
    <row r="15" spans="1:13" x14ac:dyDescent="0.25">
      <c r="A15" s="129">
        <v>1</v>
      </c>
      <c r="B15" s="124" t="s">
        <v>123</v>
      </c>
      <c r="C15" s="73" t="s">
        <v>230</v>
      </c>
      <c r="D15" s="74">
        <v>114406.5</v>
      </c>
      <c r="E15" s="75">
        <v>114406.5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144" t="s">
        <v>298</v>
      </c>
    </row>
    <row r="16" spans="1:13" x14ac:dyDescent="0.25">
      <c r="A16" s="129">
        <v>2</v>
      </c>
      <c r="B16" s="124" t="s">
        <v>448</v>
      </c>
      <c r="C16" s="73" t="s">
        <v>137</v>
      </c>
      <c r="D16" s="74">
        <v>107937</v>
      </c>
      <c r="E16" s="75">
        <v>107937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144" t="s">
        <v>298</v>
      </c>
    </row>
    <row r="17" spans="1:13" x14ac:dyDescent="0.25">
      <c r="A17" s="129">
        <v>3</v>
      </c>
      <c r="B17" s="124" t="s">
        <v>449</v>
      </c>
      <c r="C17" s="73" t="s">
        <v>138</v>
      </c>
      <c r="D17" s="74">
        <v>1147.0999999999999</v>
      </c>
      <c r="E17" s="75">
        <v>1147.0999999999999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144" t="s">
        <v>298</v>
      </c>
    </row>
    <row r="18" spans="1:13" x14ac:dyDescent="0.25">
      <c r="A18" s="129">
        <v>4</v>
      </c>
      <c r="B18" s="126" t="s">
        <v>450</v>
      </c>
      <c r="C18" s="76" t="s">
        <v>140</v>
      </c>
      <c r="D18" s="77">
        <v>1147.0999999999999</v>
      </c>
      <c r="E18" s="78">
        <v>1147.0999999999999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130"/>
    </row>
    <row r="19" spans="1:13" x14ac:dyDescent="0.25">
      <c r="A19" s="129">
        <v>5</v>
      </c>
      <c r="B19" s="124" t="s">
        <v>451</v>
      </c>
      <c r="C19" s="73" t="s">
        <v>142</v>
      </c>
      <c r="D19" s="74">
        <v>55939</v>
      </c>
      <c r="E19" s="75">
        <v>55939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144" t="s">
        <v>298</v>
      </c>
    </row>
    <row r="20" spans="1:13" x14ac:dyDescent="0.25">
      <c r="A20" s="129">
        <v>6</v>
      </c>
      <c r="B20" s="126" t="s">
        <v>516</v>
      </c>
      <c r="C20" s="76" t="s">
        <v>144</v>
      </c>
      <c r="D20" s="77">
        <v>53613.8</v>
      </c>
      <c r="E20" s="78">
        <v>53613.8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130"/>
    </row>
    <row r="21" spans="1:13" x14ac:dyDescent="0.25">
      <c r="A21" s="129">
        <v>7</v>
      </c>
      <c r="B21" s="126" t="s">
        <v>452</v>
      </c>
      <c r="C21" s="76" t="s">
        <v>150</v>
      </c>
      <c r="D21" s="77">
        <v>510</v>
      </c>
      <c r="E21" s="78">
        <v>510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130"/>
    </row>
    <row r="22" spans="1:13" ht="38.25" x14ac:dyDescent="0.25">
      <c r="A22" s="129">
        <v>8</v>
      </c>
      <c r="B22" s="126" t="s">
        <v>453</v>
      </c>
      <c r="C22" s="76" t="s">
        <v>153</v>
      </c>
      <c r="D22" s="77">
        <v>1815.2</v>
      </c>
      <c r="E22" s="78">
        <v>1815.2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130"/>
    </row>
    <row r="23" spans="1:13" x14ac:dyDescent="0.25">
      <c r="A23" s="129">
        <v>9</v>
      </c>
      <c r="B23" s="124" t="s">
        <v>454</v>
      </c>
      <c r="C23" s="73" t="s">
        <v>167</v>
      </c>
      <c r="D23" s="74">
        <v>22374.7</v>
      </c>
      <c r="E23" s="75">
        <v>22374.7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144" t="s">
        <v>298</v>
      </c>
    </row>
    <row r="24" spans="1:13" x14ac:dyDescent="0.25">
      <c r="A24" s="129">
        <v>10</v>
      </c>
      <c r="B24" s="124" t="s">
        <v>455</v>
      </c>
      <c r="C24" s="73" t="s">
        <v>159</v>
      </c>
      <c r="D24" s="74">
        <v>22374.7</v>
      </c>
      <c r="E24" s="75">
        <v>22374.7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144" t="s">
        <v>298</v>
      </c>
    </row>
    <row r="25" spans="1:13" x14ac:dyDescent="0.25">
      <c r="A25" s="129">
        <v>11</v>
      </c>
      <c r="B25" s="126" t="s">
        <v>456</v>
      </c>
      <c r="C25" s="76" t="s">
        <v>160</v>
      </c>
      <c r="D25" s="77">
        <v>22374.7</v>
      </c>
      <c r="E25" s="78">
        <v>22374.7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130"/>
    </row>
    <row r="26" spans="1:13" x14ac:dyDescent="0.25">
      <c r="A26" s="129">
        <v>12</v>
      </c>
      <c r="B26" s="124" t="s">
        <v>457</v>
      </c>
      <c r="C26" s="73" t="s">
        <v>171</v>
      </c>
      <c r="D26" s="74">
        <v>14786.8</v>
      </c>
      <c r="E26" s="75">
        <v>14786.8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144" t="s">
        <v>298</v>
      </c>
    </row>
    <row r="27" spans="1:13" x14ac:dyDescent="0.25">
      <c r="A27" s="129">
        <v>13</v>
      </c>
      <c r="B27" s="124" t="s">
        <v>458</v>
      </c>
      <c r="C27" s="73" t="s">
        <v>174</v>
      </c>
      <c r="D27" s="74">
        <v>14786.8</v>
      </c>
      <c r="E27" s="75">
        <v>14786.8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144" t="s">
        <v>298</v>
      </c>
    </row>
    <row r="28" spans="1:13" x14ac:dyDescent="0.25">
      <c r="A28" s="129">
        <v>14</v>
      </c>
      <c r="B28" s="124" t="s">
        <v>459</v>
      </c>
      <c r="C28" s="73" t="s">
        <v>176</v>
      </c>
      <c r="D28" s="74">
        <v>5919.4</v>
      </c>
      <c r="E28" s="75">
        <v>5919.4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144" t="s">
        <v>298</v>
      </c>
    </row>
    <row r="29" spans="1:13" x14ac:dyDescent="0.25">
      <c r="A29" s="129">
        <v>15</v>
      </c>
      <c r="B29" s="126" t="s">
        <v>460</v>
      </c>
      <c r="C29" s="76" t="s">
        <v>179</v>
      </c>
      <c r="D29" s="77">
        <v>4394.1000000000004</v>
      </c>
      <c r="E29" s="78">
        <v>4394.1000000000004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130"/>
    </row>
    <row r="30" spans="1:13" x14ac:dyDescent="0.25">
      <c r="A30" s="129">
        <v>16</v>
      </c>
      <c r="B30" s="126" t="s">
        <v>575</v>
      </c>
      <c r="C30" s="76" t="s">
        <v>513</v>
      </c>
      <c r="D30" s="77">
        <v>1525.3</v>
      </c>
      <c r="E30" s="78">
        <v>1525.3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130"/>
    </row>
    <row r="31" spans="1:13" x14ac:dyDescent="0.25">
      <c r="A31" s="129">
        <v>17</v>
      </c>
      <c r="B31" s="126" t="s">
        <v>461</v>
      </c>
      <c r="C31" s="76" t="s">
        <v>183</v>
      </c>
      <c r="D31" s="77">
        <v>8867.4</v>
      </c>
      <c r="E31" s="78">
        <v>8867.4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130"/>
    </row>
    <row r="32" spans="1:13" x14ac:dyDescent="0.25">
      <c r="A32" s="129">
        <v>18</v>
      </c>
      <c r="B32" s="124" t="s">
        <v>462</v>
      </c>
      <c r="C32" s="73" t="s">
        <v>186</v>
      </c>
      <c r="D32" s="74">
        <v>13689.4</v>
      </c>
      <c r="E32" s="75">
        <v>13689.4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144" t="s">
        <v>298</v>
      </c>
    </row>
    <row r="33" spans="1:13" ht="25.5" x14ac:dyDescent="0.25">
      <c r="A33" s="129">
        <v>19</v>
      </c>
      <c r="B33" s="124" t="s">
        <v>463</v>
      </c>
      <c r="C33" s="73" t="s">
        <v>189</v>
      </c>
      <c r="D33" s="74">
        <v>5674.1</v>
      </c>
      <c r="E33" s="75">
        <v>5674.1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144" t="s">
        <v>298</v>
      </c>
    </row>
    <row r="34" spans="1:13" x14ac:dyDescent="0.25">
      <c r="A34" s="129">
        <v>20</v>
      </c>
      <c r="B34" s="126" t="s">
        <v>464</v>
      </c>
      <c r="C34" s="76" t="s">
        <v>190</v>
      </c>
      <c r="D34" s="77">
        <v>1440.8</v>
      </c>
      <c r="E34" s="78">
        <v>1440.8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130"/>
    </row>
    <row r="35" spans="1:13" x14ac:dyDescent="0.25">
      <c r="A35" s="129">
        <v>21</v>
      </c>
      <c r="B35" s="126" t="s">
        <v>465</v>
      </c>
      <c r="C35" s="76" t="s">
        <v>193</v>
      </c>
      <c r="D35" s="77">
        <v>4233.3</v>
      </c>
      <c r="E35" s="78">
        <v>4233.3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130"/>
    </row>
    <row r="36" spans="1:13" x14ac:dyDescent="0.25">
      <c r="A36" s="129">
        <v>22</v>
      </c>
      <c r="B36" s="124" t="s">
        <v>466</v>
      </c>
      <c r="C36" s="73" t="s">
        <v>199</v>
      </c>
      <c r="D36" s="74">
        <v>8015.3</v>
      </c>
      <c r="E36" s="75">
        <v>8015.3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144" t="s">
        <v>298</v>
      </c>
    </row>
    <row r="37" spans="1:13" x14ac:dyDescent="0.25">
      <c r="A37" s="129">
        <v>23</v>
      </c>
      <c r="B37" s="126" t="s">
        <v>467</v>
      </c>
      <c r="C37" s="76" t="s">
        <v>199</v>
      </c>
      <c r="D37" s="77">
        <v>8015.3</v>
      </c>
      <c r="E37" s="78">
        <v>8015.3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130"/>
    </row>
    <row r="38" spans="1:13" x14ac:dyDescent="0.25">
      <c r="A38" s="129">
        <v>24</v>
      </c>
      <c r="B38" s="124" t="s">
        <v>468</v>
      </c>
      <c r="C38" s="73" t="s">
        <v>220</v>
      </c>
      <c r="D38" s="74">
        <v>6469.5</v>
      </c>
      <c r="E38" s="75">
        <v>6469.5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144" t="s">
        <v>298</v>
      </c>
    </row>
    <row r="39" spans="1:13" x14ac:dyDescent="0.25">
      <c r="A39" s="129">
        <v>25</v>
      </c>
      <c r="B39" s="124" t="s">
        <v>469</v>
      </c>
      <c r="C39" s="73" t="s">
        <v>222</v>
      </c>
      <c r="D39" s="74">
        <v>6469.5</v>
      </c>
      <c r="E39" s="75">
        <v>6469.5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144" t="s">
        <v>298</v>
      </c>
    </row>
    <row r="40" spans="1:13" x14ac:dyDescent="0.25">
      <c r="A40" s="129">
        <v>26</v>
      </c>
      <c r="B40" s="124" t="s">
        <v>470</v>
      </c>
      <c r="C40" s="73" t="s">
        <v>223</v>
      </c>
      <c r="D40" s="74">
        <v>6469.5</v>
      </c>
      <c r="E40" s="75">
        <v>6469.5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144" t="s">
        <v>298</v>
      </c>
    </row>
    <row r="41" spans="1:13" x14ac:dyDescent="0.25">
      <c r="A41" s="129">
        <v>27</v>
      </c>
      <c r="B41" s="124" t="s">
        <v>471</v>
      </c>
      <c r="C41" s="73" t="s">
        <v>222</v>
      </c>
      <c r="D41" s="74">
        <v>6469.5</v>
      </c>
      <c r="E41" s="75">
        <v>6469.5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144" t="s">
        <v>298</v>
      </c>
    </row>
    <row r="42" spans="1:13" ht="25.5" x14ac:dyDescent="0.25">
      <c r="A42" s="129">
        <v>28</v>
      </c>
      <c r="B42" s="126" t="s">
        <v>472</v>
      </c>
      <c r="C42" s="76" t="s">
        <v>225</v>
      </c>
      <c r="D42" s="77">
        <v>2685.7</v>
      </c>
      <c r="E42" s="78">
        <v>2685.7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130"/>
    </row>
    <row r="43" spans="1:13" x14ac:dyDescent="0.25">
      <c r="A43" s="129">
        <v>29</v>
      </c>
      <c r="B43" s="126" t="s">
        <v>473</v>
      </c>
      <c r="C43" s="76" t="s">
        <v>228</v>
      </c>
      <c r="D43" s="77">
        <v>3783.8</v>
      </c>
      <c r="E43" s="78">
        <v>3783.8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130"/>
    </row>
    <row r="44" spans="1:13" x14ac:dyDescent="0.25">
      <c r="A44" s="129">
        <v>30</v>
      </c>
      <c r="B44" s="124" t="s">
        <v>123</v>
      </c>
      <c r="C44" s="73" t="s">
        <v>474</v>
      </c>
      <c r="D44" s="74">
        <v>114406.5</v>
      </c>
      <c r="E44" s="75">
        <v>114406.5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144"/>
    </row>
    <row r="45" spans="1:13" ht="15" customHeight="1" x14ac:dyDescent="0.25">
      <c r="A45" s="129">
        <v>31</v>
      </c>
      <c r="B45" s="124" t="s">
        <v>123</v>
      </c>
      <c r="C45" s="73" t="s">
        <v>475</v>
      </c>
      <c r="D45" s="74">
        <v>114406.5</v>
      </c>
      <c r="E45" s="75">
        <v>114406.5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144"/>
    </row>
    <row r="46" spans="1:13" ht="36.75" customHeight="1" x14ac:dyDescent="0.25">
      <c r="A46" s="117"/>
      <c r="B46" s="117"/>
      <c r="C46" s="131"/>
      <c r="D46" s="117"/>
      <c r="E46" s="117"/>
      <c r="F46" s="117"/>
      <c r="G46" s="117"/>
      <c r="H46" s="117"/>
      <c r="I46" s="117"/>
      <c r="J46" s="117"/>
      <c r="K46" s="117"/>
      <c r="L46" s="117"/>
      <c r="M46" s="117"/>
    </row>
    <row r="47" spans="1:13" ht="42" customHeight="1" x14ac:dyDescent="0.25">
      <c r="A47" s="290" t="s">
        <v>436</v>
      </c>
      <c r="B47" s="291" t="s">
        <v>437</v>
      </c>
      <c r="C47" s="289" t="s">
        <v>98</v>
      </c>
      <c r="D47" s="289" t="s">
        <v>438</v>
      </c>
      <c r="E47" s="293" t="s">
        <v>439</v>
      </c>
      <c r="F47" s="294"/>
      <c r="G47" s="295"/>
      <c r="H47" s="289" t="s">
        <v>440</v>
      </c>
      <c r="I47" s="293" t="s">
        <v>441</v>
      </c>
      <c r="J47" s="294"/>
      <c r="K47" s="295"/>
      <c r="L47" s="289" t="s">
        <v>442</v>
      </c>
      <c r="M47" s="290" t="s">
        <v>443</v>
      </c>
    </row>
    <row r="48" spans="1:13" ht="38.25" x14ac:dyDescent="0.25">
      <c r="A48" s="290"/>
      <c r="B48" s="292"/>
      <c r="C48" s="289"/>
      <c r="D48" s="290"/>
      <c r="E48" s="145" t="s">
        <v>444</v>
      </c>
      <c r="F48" s="145" t="s">
        <v>445</v>
      </c>
      <c r="G48" s="145" t="s">
        <v>574</v>
      </c>
      <c r="H48" s="290"/>
      <c r="I48" s="145" t="s">
        <v>444</v>
      </c>
      <c r="J48" s="145" t="s">
        <v>445</v>
      </c>
      <c r="K48" s="145" t="s">
        <v>574</v>
      </c>
      <c r="L48" s="289"/>
      <c r="M48" s="290"/>
    </row>
    <row r="49" spans="1:13" x14ac:dyDescent="0.25">
      <c r="A49" s="129" t="s">
        <v>446</v>
      </c>
      <c r="B49" s="138">
        <v>1</v>
      </c>
      <c r="C49" s="138">
        <v>2</v>
      </c>
      <c r="D49" s="138">
        <v>3</v>
      </c>
      <c r="E49" s="138">
        <v>4</v>
      </c>
      <c r="F49" s="138">
        <v>5</v>
      </c>
      <c r="G49" s="138">
        <v>6</v>
      </c>
      <c r="H49" s="138">
        <v>7</v>
      </c>
      <c r="I49" s="138">
        <v>8</v>
      </c>
      <c r="J49" s="138">
        <v>9</v>
      </c>
      <c r="K49" s="138">
        <v>10</v>
      </c>
      <c r="L49" s="138">
        <v>11</v>
      </c>
      <c r="M49" s="138">
        <v>12</v>
      </c>
    </row>
    <row r="50" spans="1:13" x14ac:dyDescent="0.25">
      <c r="A50" s="290" t="s">
        <v>476</v>
      </c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</row>
    <row r="51" spans="1:13" ht="25.5" x14ac:dyDescent="0.25">
      <c r="A51" s="129">
        <v>1</v>
      </c>
      <c r="B51" s="124" t="s">
        <v>123</v>
      </c>
      <c r="C51" s="73" t="s">
        <v>124</v>
      </c>
      <c r="D51" s="79">
        <v>1166178.7</v>
      </c>
      <c r="E51" s="75">
        <v>1166178.7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144" t="s">
        <v>298</v>
      </c>
    </row>
    <row r="52" spans="1:13" x14ac:dyDescent="0.25">
      <c r="A52" s="129">
        <v>2</v>
      </c>
      <c r="B52" s="124" t="s">
        <v>517</v>
      </c>
      <c r="C52" s="73" t="s">
        <v>109</v>
      </c>
      <c r="D52" s="79">
        <v>1166178.7</v>
      </c>
      <c r="E52" s="75">
        <v>1166178.7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144" t="s">
        <v>298</v>
      </c>
    </row>
    <row r="53" spans="1:13" x14ac:dyDescent="0.25">
      <c r="A53" s="129">
        <v>3</v>
      </c>
      <c r="B53" s="124" t="s">
        <v>518</v>
      </c>
      <c r="C53" s="73" t="s">
        <v>112</v>
      </c>
      <c r="D53" s="79">
        <v>1166178.7</v>
      </c>
      <c r="E53" s="75">
        <v>1166178.7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144" t="s">
        <v>298</v>
      </c>
    </row>
    <row r="54" spans="1:13" x14ac:dyDescent="0.25">
      <c r="A54" s="129">
        <v>4</v>
      </c>
      <c r="B54" s="126" t="s">
        <v>519</v>
      </c>
      <c r="C54" s="76" t="s">
        <v>115</v>
      </c>
      <c r="D54" s="80">
        <v>1166178.7</v>
      </c>
      <c r="E54" s="78">
        <v>1166178.7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130"/>
    </row>
    <row r="55" spans="1:13" x14ac:dyDescent="0.25">
      <c r="A55" s="129">
        <v>5</v>
      </c>
      <c r="B55" s="124" t="s">
        <v>123</v>
      </c>
      <c r="C55" s="73" t="s">
        <v>134</v>
      </c>
      <c r="D55" s="79">
        <v>291544.7</v>
      </c>
      <c r="E55" s="75">
        <v>291544.7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144" t="s">
        <v>298</v>
      </c>
    </row>
    <row r="56" spans="1:13" x14ac:dyDescent="0.25">
      <c r="A56" s="129">
        <v>6</v>
      </c>
      <c r="B56" s="124" t="s">
        <v>520</v>
      </c>
      <c r="C56" s="73" t="s">
        <v>127</v>
      </c>
      <c r="D56" s="79">
        <v>291544.7</v>
      </c>
      <c r="E56" s="75">
        <v>291544.7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144" t="s">
        <v>298</v>
      </c>
    </row>
    <row r="57" spans="1:13" ht="25.5" x14ac:dyDescent="0.25">
      <c r="A57" s="129">
        <v>7</v>
      </c>
      <c r="B57" s="124" t="s">
        <v>521</v>
      </c>
      <c r="C57" s="73" t="s">
        <v>130</v>
      </c>
      <c r="D57" s="79">
        <v>291544.7</v>
      </c>
      <c r="E57" s="75">
        <v>291544.7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144" t="s">
        <v>298</v>
      </c>
    </row>
    <row r="58" spans="1:13" x14ac:dyDescent="0.25">
      <c r="A58" s="129">
        <v>8</v>
      </c>
      <c r="B58" s="126" t="s">
        <v>522</v>
      </c>
      <c r="C58" s="76" t="s">
        <v>132</v>
      </c>
      <c r="D58" s="80">
        <v>291544.7</v>
      </c>
      <c r="E58" s="78">
        <v>291544.7</v>
      </c>
      <c r="F58" s="78">
        <v>0</v>
      </c>
      <c r="G58" s="78">
        <v>0</v>
      </c>
      <c r="H58" s="78">
        <v>0</v>
      </c>
      <c r="I58" s="78">
        <v>0</v>
      </c>
      <c r="J58" s="78">
        <v>0</v>
      </c>
      <c r="K58" s="78">
        <v>0</v>
      </c>
      <c r="L58" s="78">
        <v>0</v>
      </c>
      <c r="M58" s="130"/>
    </row>
    <row r="59" spans="1:13" x14ac:dyDescent="0.25">
      <c r="A59" s="129">
        <v>9</v>
      </c>
      <c r="B59" s="124" t="s">
        <v>123</v>
      </c>
      <c r="C59" s="73" t="s">
        <v>230</v>
      </c>
      <c r="D59" s="79">
        <v>12454</v>
      </c>
      <c r="E59" s="75">
        <v>12454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144" t="s">
        <v>298</v>
      </c>
    </row>
    <row r="60" spans="1:13" x14ac:dyDescent="0.25">
      <c r="A60" s="129">
        <v>10</v>
      </c>
      <c r="B60" s="124" t="s">
        <v>448</v>
      </c>
      <c r="C60" s="73" t="s">
        <v>137</v>
      </c>
      <c r="D60" s="79">
        <v>12454</v>
      </c>
      <c r="E60" s="75">
        <v>12454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144" t="s">
        <v>298</v>
      </c>
    </row>
    <row r="61" spans="1:13" x14ac:dyDescent="0.25">
      <c r="A61" s="129">
        <v>11</v>
      </c>
      <c r="B61" s="124" t="s">
        <v>449</v>
      </c>
      <c r="C61" s="73" t="s">
        <v>138</v>
      </c>
      <c r="D61" s="79">
        <v>1313.9</v>
      </c>
      <c r="E61" s="75">
        <v>1313.9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144" t="s">
        <v>298</v>
      </c>
    </row>
    <row r="62" spans="1:13" x14ac:dyDescent="0.25">
      <c r="A62" s="129">
        <v>12</v>
      </c>
      <c r="B62" s="126" t="s">
        <v>450</v>
      </c>
      <c r="C62" s="76" t="s">
        <v>140</v>
      </c>
      <c r="D62" s="80">
        <v>1313.9</v>
      </c>
      <c r="E62" s="78">
        <v>1313.9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130"/>
    </row>
    <row r="63" spans="1:13" x14ac:dyDescent="0.25">
      <c r="A63" s="129">
        <v>13</v>
      </c>
      <c r="B63" s="124" t="s">
        <v>451</v>
      </c>
      <c r="C63" s="73" t="s">
        <v>142</v>
      </c>
      <c r="D63" s="79">
        <v>2692.8</v>
      </c>
      <c r="E63" s="75">
        <v>2692.8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144" t="s">
        <v>298</v>
      </c>
    </row>
    <row r="64" spans="1:13" x14ac:dyDescent="0.25">
      <c r="A64" s="129">
        <v>14</v>
      </c>
      <c r="B64" s="126" t="s">
        <v>477</v>
      </c>
      <c r="C64" s="76" t="s">
        <v>147</v>
      </c>
      <c r="D64" s="80">
        <v>2692.8</v>
      </c>
      <c r="E64" s="78">
        <v>2692.8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130"/>
    </row>
    <row r="65" spans="1:13" x14ac:dyDescent="0.25">
      <c r="A65" s="129">
        <v>15</v>
      </c>
      <c r="B65" s="124" t="s">
        <v>457</v>
      </c>
      <c r="C65" s="73" t="s">
        <v>171</v>
      </c>
      <c r="D65" s="79">
        <v>6517</v>
      </c>
      <c r="E65" s="75">
        <v>6517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144" t="s">
        <v>298</v>
      </c>
    </row>
    <row r="66" spans="1:13" x14ac:dyDescent="0.25">
      <c r="A66" s="129">
        <v>16</v>
      </c>
      <c r="B66" s="124" t="s">
        <v>458</v>
      </c>
      <c r="C66" s="73" t="s">
        <v>174</v>
      </c>
      <c r="D66" s="79">
        <v>6517</v>
      </c>
      <c r="E66" s="75">
        <v>6517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144" t="s">
        <v>298</v>
      </c>
    </row>
    <row r="67" spans="1:13" ht="15" customHeight="1" x14ac:dyDescent="0.25">
      <c r="A67" s="129">
        <v>17</v>
      </c>
      <c r="B67" s="124" t="s">
        <v>459</v>
      </c>
      <c r="C67" s="73" t="s">
        <v>176</v>
      </c>
      <c r="D67" s="79">
        <v>6517</v>
      </c>
      <c r="E67" s="75">
        <v>6517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144" t="s">
        <v>298</v>
      </c>
    </row>
    <row r="68" spans="1:13" x14ac:dyDescent="0.25">
      <c r="A68" s="129">
        <v>18</v>
      </c>
      <c r="B68" s="126" t="s">
        <v>460</v>
      </c>
      <c r="C68" s="76" t="s">
        <v>179</v>
      </c>
      <c r="D68" s="80">
        <v>6517</v>
      </c>
      <c r="E68" s="78">
        <v>6517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130"/>
    </row>
    <row r="69" spans="1:13" x14ac:dyDescent="0.25">
      <c r="A69" s="129">
        <v>19</v>
      </c>
      <c r="B69" s="124" t="s">
        <v>462</v>
      </c>
      <c r="C69" s="73" t="s">
        <v>186</v>
      </c>
      <c r="D69" s="79">
        <v>1930.3</v>
      </c>
      <c r="E69" s="75">
        <v>1930.3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144" t="s">
        <v>298</v>
      </c>
    </row>
    <row r="70" spans="1:13" ht="25.5" x14ac:dyDescent="0.25">
      <c r="A70" s="129">
        <v>20</v>
      </c>
      <c r="B70" s="124" t="s">
        <v>463</v>
      </c>
      <c r="C70" s="73" t="s">
        <v>189</v>
      </c>
      <c r="D70" s="79">
        <v>159.6</v>
      </c>
      <c r="E70" s="75">
        <v>159.6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144" t="s">
        <v>298</v>
      </c>
    </row>
    <row r="71" spans="1:13" ht="15" customHeight="1" x14ac:dyDescent="0.25">
      <c r="A71" s="129">
        <v>21</v>
      </c>
      <c r="B71" s="126" t="s">
        <v>464</v>
      </c>
      <c r="C71" s="76" t="s">
        <v>190</v>
      </c>
      <c r="D71" s="80">
        <v>159.6</v>
      </c>
      <c r="E71" s="78">
        <v>159.6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130"/>
    </row>
    <row r="72" spans="1:13" ht="15" customHeight="1" x14ac:dyDescent="0.25">
      <c r="A72" s="129">
        <v>22</v>
      </c>
      <c r="B72" s="124" t="s">
        <v>466</v>
      </c>
      <c r="C72" s="73" t="s">
        <v>199</v>
      </c>
      <c r="D72" s="79">
        <v>1770.7</v>
      </c>
      <c r="E72" s="75">
        <v>1770.7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144" t="s">
        <v>298</v>
      </c>
    </row>
    <row r="73" spans="1:13" ht="15" customHeight="1" x14ac:dyDescent="0.25">
      <c r="A73" s="129">
        <v>23</v>
      </c>
      <c r="B73" s="126" t="s">
        <v>467</v>
      </c>
      <c r="C73" s="76" t="s">
        <v>199</v>
      </c>
      <c r="D73" s="80">
        <v>1770.7</v>
      </c>
      <c r="E73" s="78">
        <v>1770.7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130"/>
    </row>
    <row r="74" spans="1:13" ht="15" customHeight="1" x14ac:dyDescent="0.25">
      <c r="A74" s="129">
        <v>24</v>
      </c>
      <c r="B74" s="124" t="s">
        <v>123</v>
      </c>
      <c r="C74" s="73" t="s">
        <v>474</v>
      </c>
      <c r="D74" s="79">
        <v>1470177.4</v>
      </c>
      <c r="E74" s="75">
        <v>1470177.4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144"/>
    </row>
    <row r="75" spans="1:13" ht="15" customHeight="1" x14ac:dyDescent="0.25">
      <c r="A75" s="129">
        <v>25</v>
      </c>
      <c r="B75" s="124" t="s">
        <v>123</v>
      </c>
      <c r="C75" s="73" t="s">
        <v>475</v>
      </c>
      <c r="D75" s="79">
        <v>1470177.4</v>
      </c>
      <c r="E75" s="75">
        <v>1470177.4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144"/>
    </row>
    <row r="76" spans="1:13" ht="15" customHeight="1" x14ac:dyDescent="0.25">
      <c r="A76" s="117"/>
      <c r="B76" s="117"/>
      <c r="C76" s="131"/>
      <c r="D76" s="117"/>
      <c r="E76" s="117"/>
      <c r="F76" s="117"/>
      <c r="G76" s="117"/>
      <c r="H76" s="117"/>
      <c r="I76" s="117"/>
      <c r="J76" s="117"/>
      <c r="K76" s="117"/>
      <c r="L76" s="117"/>
      <c r="M76" s="117"/>
    </row>
    <row r="77" spans="1:13" ht="15" customHeight="1" x14ac:dyDescent="0.25">
      <c r="A77" s="117"/>
      <c r="B77" s="117"/>
      <c r="C77" s="131"/>
      <c r="D77" s="117"/>
      <c r="E77" s="117"/>
      <c r="F77" s="117"/>
      <c r="G77" s="117"/>
      <c r="H77" s="117"/>
      <c r="I77" s="117"/>
      <c r="J77" s="117"/>
      <c r="K77" s="117"/>
      <c r="L77" s="117"/>
      <c r="M77" s="117"/>
    </row>
    <row r="78" spans="1:13" ht="15" customHeight="1" x14ac:dyDescent="0.25">
      <c r="A78" s="117"/>
      <c r="B78" s="117"/>
      <c r="C78" s="81"/>
      <c r="D78" s="117"/>
      <c r="E78" s="117"/>
      <c r="F78" s="117"/>
      <c r="G78" s="117"/>
      <c r="H78" s="117"/>
      <c r="I78" s="117"/>
      <c r="J78" s="117"/>
      <c r="K78" s="117"/>
      <c r="L78" s="117"/>
      <c r="M78" s="117"/>
    </row>
    <row r="79" spans="1:13" ht="15" customHeight="1" x14ac:dyDescent="0.25">
      <c r="A79" s="117"/>
      <c r="B79" s="117" t="s">
        <v>478</v>
      </c>
      <c r="C79" s="117"/>
      <c r="D79" s="117"/>
      <c r="E79" s="268" t="s">
        <v>274</v>
      </c>
      <c r="F79" s="268"/>
      <c r="G79" s="268"/>
      <c r="H79" s="268"/>
      <c r="I79" s="117"/>
      <c r="J79" s="117"/>
      <c r="K79" s="117"/>
      <c r="L79" s="117"/>
      <c r="M79" s="117"/>
    </row>
    <row r="80" spans="1:13" ht="15" customHeight="1" x14ac:dyDescent="0.25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</row>
    <row r="81" spans="1:13" ht="15" customHeight="1" x14ac:dyDescent="0.25">
      <c r="A81" s="117"/>
      <c r="B81" s="117" t="s">
        <v>479</v>
      </c>
      <c r="C81" s="117"/>
      <c r="D81" s="269" t="s">
        <v>480</v>
      </c>
      <c r="E81" s="269"/>
      <c r="F81" s="269"/>
      <c r="G81" s="269"/>
      <c r="H81" s="269"/>
      <c r="I81" s="117"/>
      <c r="J81" s="117"/>
      <c r="K81" s="117"/>
      <c r="L81" s="117"/>
      <c r="M81" s="117"/>
    </row>
    <row r="82" spans="1:13" ht="15" customHeight="1" x14ac:dyDescent="0.25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</row>
    <row r="83" spans="1:13" ht="15" customHeight="1" x14ac:dyDescent="0.25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</row>
    <row r="84" spans="1:13" ht="15" customHeight="1" x14ac:dyDescent="0.25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</row>
    <row r="85" spans="1:13" ht="15" customHeight="1" x14ac:dyDescent="0.25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</row>
    <row r="86" spans="1:13" ht="15" customHeight="1" x14ac:dyDescent="0.25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</row>
    <row r="87" spans="1:13" ht="15" customHeight="1" x14ac:dyDescent="0.25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</row>
    <row r="88" spans="1:13" ht="15" customHeight="1" x14ac:dyDescent="0.25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</row>
    <row r="89" spans="1:13" ht="15" customHeight="1" x14ac:dyDescent="0.25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</row>
    <row r="90" spans="1:13" ht="15" customHeight="1" x14ac:dyDescent="0.25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</row>
    <row r="91" spans="1:13" ht="15" customHeight="1" x14ac:dyDescent="0.25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</row>
    <row r="92" spans="1:13" ht="15" customHeight="1" x14ac:dyDescent="0.25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</row>
    <row r="93" spans="1:13" ht="15" customHeight="1" x14ac:dyDescent="0.25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</row>
    <row r="94" spans="1:13" ht="15" customHeight="1" x14ac:dyDescent="0.25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</row>
    <row r="95" spans="1:13" ht="15" customHeight="1" x14ac:dyDescent="0.25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</row>
    <row r="96" spans="1:13" ht="15" customHeight="1" x14ac:dyDescent="0.25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</row>
  </sheetData>
  <mergeCells count="31">
    <mergeCell ref="C7:L7"/>
    <mergeCell ref="A50:M50"/>
    <mergeCell ref="E79:H79"/>
    <mergeCell ref="A6:B6"/>
    <mergeCell ref="E1:M1"/>
    <mergeCell ref="C2:L2"/>
    <mergeCell ref="C3:L3"/>
    <mergeCell ref="C5:L5"/>
    <mergeCell ref="C6:L6"/>
    <mergeCell ref="C8:L8"/>
    <mergeCell ref="C9:L9"/>
    <mergeCell ref="E11:G11"/>
    <mergeCell ref="H11:H12"/>
    <mergeCell ref="I11:K11"/>
    <mergeCell ref="L11:L12"/>
    <mergeCell ref="C11:C12"/>
    <mergeCell ref="D11:D12"/>
    <mergeCell ref="D81:H81"/>
    <mergeCell ref="M11:M12"/>
    <mergeCell ref="A14:M14"/>
    <mergeCell ref="A47:A48"/>
    <mergeCell ref="B47:B48"/>
    <mergeCell ref="C47:C48"/>
    <mergeCell ref="D47:D48"/>
    <mergeCell ref="E47:G47"/>
    <mergeCell ref="H47:H48"/>
    <mergeCell ref="I47:K47"/>
    <mergeCell ref="L47:L48"/>
    <mergeCell ref="M47:M48"/>
    <mergeCell ref="A11:A12"/>
    <mergeCell ref="B11:B12"/>
  </mergeCell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13" t="s">
        <v>44</v>
      </c>
      <c r="B5" s="213"/>
      <c r="C5" s="213"/>
      <c r="D5" s="213"/>
    </row>
    <row r="7" spans="1:4" ht="25.5" x14ac:dyDescent="0.25">
      <c r="A7" s="50" t="s">
        <v>24</v>
      </c>
      <c r="B7" s="50" t="s">
        <v>47</v>
      </c>
      <c r="C7" s="50" t="s">
        <v>45</v>
      </c>
      <c r="D7" s="50" t="s">
        <v>46</v>
      </c>
    </row>
    <row r="8" spans="1:4" x14ac:dyDescent="0.25">
      <c r="A8" s="47">
        <v>1</v>
      </c>
      <c r="B8" s="47"/>
      <c r="C8" s="47"/>
      <c r="D8" s="47"/>
    </row>
    <row r="9" spans="1:4" x14ac:dyDescent="0.25">
      <c r="A9" s="47">
        <f>+A8+1</f>
        <v>2</v>
      </c>
      <c r="B9" s="48"/>
      <c r="C9" s="48"/>
      <c r="D9" s="49"/>
    </row>
    <row r="10" spans="1:4" x14ac:dyDescent="0.25">
      <c r="A10" s="47">
        <f t="shared" ref="A10:A17" si="0">+A9+1</f>
        <v>3</v>
      </c>
      <c r="B10" s="48"/>
      <c r="C10" s="48"/>
      <c r="D10" s="49"/>
    </row>
    <row r="11" spans="1:4" x14ac:dyDescent="0.25">
      <c r="A11" s="47">
        <f t="shared" si="0"/>
        <v>4</v>
      </c>
      <c r="B11" s="48"/>
      <c r="C11" s="48"/>
      <c r="D11" s="49"/>
    </row>
    <row r="12" spans="1:4" x14ac:dyDescent="0.25">
      <c r="A12" s="47">
        <f t="shared" si="0"/>
        <v>5</v>
      </c>
      <c r="B12" s="48"/>
      <c r="C12" s="48"/>
      <c r="D12" s="49"/>
    </row>
    <row r="13" spans="1:4" x14ac:dyDescent="0.25">
      <c r="A13" s="47">
        <f t="shared" si="0"/>
        <v>6</v>
      </c>
      <c r="B13" s="48"/>
      <c r="C13" s="48"/>
      <c r="D13" s="49"/>
    </row>
    <row r="14" spans="1:4" x14ac:dyDescent="0.25">
      <c r="A14" s="47">
        <f t="shared" si="0"/>
        <v>7</v>
      </c>
      <c r="B14" s="48"/>
      <c r="C14" s="48"/>
      <c r="D14" s="49"/>
    </row>
    <row r="15" spans="1:4" x14ac:dyDescent="0.25">
      <c r="A15" s="47">
        <f t="shared" si="0"/>
        <v>8</v>
      </c>
      <c r="B15" s="48"/>
      <c r="C15" s="48"/>
      <c r="D15" s="49"/>
    </row>
    <row r="16" spans="1:4" x14ac:dyDescent="0.25">
      <c r="A16" s="47">
        <f t="shared" si="0"/>
        <v>9</v>
      </c>
      <c r="B16" s="48"/>
      <c r="C16" s="48"/>
      <c r="D16" s="49"/>
    </row>
    <row r="17" spans="1:4" x14ac:dyDescent="0.25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8.75" x14ac:dyDescent="0.2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 x14ac:dyDescent="0.25">
      <c r="G1" s="186" t="s">
        <v>75</v>
      </c>
      <c r="H1" s="186"/>
      <c r="I1" s="186"/>
      <c r="J1" s="186"/>
      <c r="K1" s="188"/>
      <c r="L1" s="188"/>
    </row>
    <row r="2" spans="1:16" x14ac:dyDescent="0.25">
      <c r="K2" s="188"/>
      <c r="L2" s="188"/>
    </row>
    <row r="3" spans="1:16" ht="78.75" customHeight="1" x14ac:dyDescent="0.25">
      <c r="A3" s="194" t="s">
        <v>545</v>
      </c>
      <c r="B3" s="194"/>
      <c r="C3" s="194"/>
      <c r="D3" s="194"/>
      <c r="E3" s="194"/>
      <c r="F3" s="194"/>
      <c r="G3" s="194"/>
      <c r="H3" s="194"/>
      <c r="I3" s="194"/>
      <c r="J3" s="194"/>
      <c r="K3" s="27"/>
      <c r="L3" s="27"/>
      <c r="M3" s="22"/>
      <c r="N3" s="22"/>
      <c r="O3" s="22"/>
      <c r="P3" s="22"/>
    </row>
    <row r="4" spans="1:16" x14ac:dyDescent="0.25">
      <c r="J4" s="24"/>
      <c r="L4" s="21"/>
    </row>
    <row r="5" spans="1:16" ht="39.75" customHeight="1" x14ac:dyDescent="0.25">
      <c r="A5" s="191" t="s">
        <v>13</v>
      </c>
      <c r="B5" s="189" t="s">
        <v>48</v>
      </c>
      <c r="C5" s="189" t="s">
        <v>49</v>
      </c>
      <c r="D5" s="189" t="s">
        <v>50</v>
      </c>
      <c r="E5" s="189" t="s">
        <v>51</v>
      </c>
      <c r="F5" s="193" t="s">
        <v>53</v>
      </c>
      <c r="G5" s="193"/>
      <c r="H5" s="189" t="s">
        <v>60</v>
      </c>
      <c r="I5" s="189" t="s">
        <v>61</v>
      </c>
      <c r="J5" s="189" t="s">
        <v>69</v>
      </c>
      <c r="L5" s="24"/>
    </row>
    <row r="6" spans="1:16" ht="159.75" customHeight="1" x14ac:dyDescent="0.25">
      <c r="A6" s="192"/>
      <c r="B6" s="190"/>
      <c r="C6" s="190"/>
      <c r="D6" s="190"/>
      <c r="E6" s="190"/>
      <c r="F6" s="51" t="s">
        <v>59</v>
      </c>
      <c r="G6" s="51" t="s">
        <v>62</v>
      </c>
      <c r="H6" s="190"/>
      <c r="I6" s="190"/>
      <c r="J6" s="190"/>
      <c r="L6" s="24"/>
    </row>
    <row r="7" spans="1:16" ht="36.75" customHeight="1" x14ac:dyDescent="0.3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 x14ac:dyDescent="0.3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 x14ac:dyDescent="0.3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 x14ac:dyDescent="0.3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 x14ac:dyDescent="0.25">
      <c r="L11" s="24"/>
    </row>
    <row r="12" spans="1:16" ht="4.5" customHeight="1" x14ac:dyDescent="0.25">
      <c r="L12" s="24"/>
    </row>
    <row r="13" spans="1:16" ht="66.75" customHeight="1" x14ac:dyDescent="0.25">
      <c r="A13" s="187" t="s">
        <v>70</v>
      </c>
      <c r="B13" s="187"/>
      <c r="C13" s="187"/>
      <c r="D13" s="187"/>
      <c r="E13" s="187"/>
      <c r="F13" s="187"/>
      <c r="G13" s="187"/>
      <c r="H13" s="187"/>
      <c r="I13" s="187"/>
      <c r="J13" s="187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19" activePane="bottomRight" state="frozen"/>
      <selection activeCell="F9" sqref="F9"/>
      <selection pane="topRight" activeCell="F9" sqref="F9"/>
      <selection pane="bottomLeft" activeCell="F9" sqref="F9"/>
      <selection pane="bottomRight" activeCell="E4" sqref="E4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 x14ac:dyDescent="0.25">
      <c r="E1" s="200" t="s">
        <v>73</v>
      </c>
      <c r="F1" s="200"/>
    </row>
    <row r="2" spans="1:6" x14ac:dyDescent="0.25">
      <c r="A2" s="4"/>
      <c r="F2" s="56"/>
    </row>
    <row r="3" spans="1:6" ht="60.75" customHeight="1" x14ac:dyDescent="0.25">
      <c r="A3" s="203" t="s">
        <v>546</v>
      </c>
      <c r="B3" s="203"/>
      <c r="C3" s="203"/>
      <c r="D3" s="203"/>
      <c r="E3" s="203"/>
      <c r="F3" s="203"/>
    </row>
    <row r="4" spans="1:6" ht="17.45" customHeight="1" x14ac:dyDescent="0.25">
      <c r="F4" s="11"/>
    </row>
    <row r="5" spans="1:6" ht="29.25" customHeight="1" x14ac:dyDescent="0.25">
      <c r="A5" s="201" t="s">
        <v>13</v>
      </c>
      <c r="B5" s="201" t="s">
        <v>14</v>
      </c>
      <c r="C5" s="201" t="s">
        <v>54</v>
      </c>
      <c r="D5" s="197" t="s">
        <v>15</v>
      </c>
      <c r="E5" s="197"/>
      <c r="F5" s="201" t="s">
        <v>41</v>
      </c>
    </row>
    <row r="6" spans="1:6" ht="35.25" customHeight="1" x14ac:dyDescent="0.25">
      <c r="A6" s="202"/>
      <c r="B6" s="202"/>
      <c r="C6" s="202"/>
      <c r="D6" s="16" t="s">
        <v>16</v>
      </c>
      <c r="E6" s="16" t="s">
        <v>17</v>
      </c>
      <c r="F6" s="202"/>
    </row>
    <row r="7" spans="1:6" ht="20.25" customHeight="1" x14ac:dyDescent="0.25">
      <c r="A7" s="195">
        <v>1</v>
      </c>
      <c r="B7" s="133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 x14ac:dyDescent="0.25">
      <c r="A8" s="196"/>
      <c r="B8" s="134" t="s">
        <v>18</v>
      </c>
      <c r="C8" s="60" t="s">
        <v>57</v>
      </c>
      <c r="D8" s="46">
        <f>+SUMIFS('5-илова'!N:N,'5-илова'!D:D,F:F,'5-илова'!B:B,B:B)</f>
        <v>12</v>
      </c>
      <c r="E8" s="46">
        <f>+SUMIFS('5-илова'!P:P,'5-илова'!D:D,F:F,'5-илова'!B:B,B:B)</f>
        <v>5949510</v>
      </c>
      <c r="F8" s="46" t="s">
        <v>482</v>
      </c>
    </row>
    <row r="9" spans="1:6" ht="30" x14ac:dyDescent="0.25">
      <c r="A9" s="196"/>
      <c r="B9" s="134" t="s">
        <v>18</v>
      </c>
      <c r="C9" s="60" t="s">
        <v>57</v>
      </c>
      <c r="D9" s="18">
        <f>+SUMIFS('5-илова'!N:N,'5-илова'!D:D,F:F,'5-илова'!B:B,B:B)</f>
        <v>4</v>
      </c>
      <c r="E9" s="46">
        <f>+SUMIFS('5-илова'!P:P,'5-илова'!D:D,F:F,'5-илова'!B:B,B:B)</f>
        <v>51411247</v>
      </c>
      <c r="F9" s="18" t="s">
        <v>535</v>
      </c>
    </row>
    <row r="10" spans="1:6" ht="20.25" customHeight="1" x14ac:dyDescent="0.25">
      <c r="A10" s="196"/>
      <c r="B10" s="134" t="s">
        <v>18</v>
      </c>
      <c r="C10" s="60" t="s">
        <v>58</v>
      </c>
      <c r="D10" s="46">
        <f>+SUMIFS('5-илова'!O:O,'5-илова'!D:D,F:F,'5-илова'!B:B,#REF!)</f>
        <v>0</v>
      </c>
      <c r="E10" s="46">
        <f>+SUMIFS('5-илова'!P:P,'5-илова'!D:D,F:F,'5-илова'!B:B,#REF!)</f>
        <v>0</v>
      </c>
      <c r="F10" s="46">
        <v>0</v>
      </c>
    </row>
    <row r="11" spans="1:6" ht="20.25" customHeight="1" x14ac:dyDescent="0.25">
      <c r="A11" s="196"/>
      <c r="B11" s="134" t="s">
        <v>18</v>
      </c>
      <c r="C11" s="60" t="s">
        <v>55</v>
      </c>
      <c r="D11" s="18">
        <f>+SUMIFS('5-илова'!Q:Q,'5-илова'!D:D,F:F,'5-илова'!B:B,B:B)</f>
        <v>21</v>
      </c>
      <c r="E11" s="18">
        <f>+SUMIFS('5-илова'!S:S,'5-илова'!D:D,F:F,'5-илова'!B:B,B:B)</f>
        <v>1510764440</v>
      </c>
      <c r="F11" s="18" t="s">
        <v>482</v>
      </c>
    </row>
    <row r="12" spans="1:6" ht="20.25" customHeight="1" x14ac:dyDescent="0.25">
      <c r="A12" s="196"/>
      <c r="B12" s="134" t="s">
        <v>18</v>
      </c>
      <c r="C12" s="60" t="s">
        <v>55</v>
      </c>
      <c r="D12" s="46">
        <f>+SUMIFS('5-илова'!Q:Q,'5-илова'!D:D,F:F,'5-илова'!B:B,B:B)</f>
        <v>0</v>
      </c>
      <c r="E12" s="46">
        <f>+SUMIFS('5-илова'!S:S,'5-илова'!D:D,F:F,'5-илова'!B:B,B:B)</f>
        <v>0</v>
      </c>
      <c r="F12" s="46" t="s">
        <v>535</v>
      </c>
    </row>
    <row r="13" spans="1:6" ht="20.25" customHeight="1" x14ac:dyDescent="0.25">
      <c r="A13" s="195">
        <f>+A7+1</f>
        <v>2</v>
      </c>
      <c r="B13" s="133" t="s">
        <v>19</v>
      </c>
      <c r="C13" s="59" t="s">
        <v>56</v>
      </c>
      <c r="D13" s="17">
        <v>0</v>
      </c>
      <c r="E13" s="17">
        <v>0</v>
      </c>
      <c r="F13" s="17">
        <v>0</v>
      </c>
    </row>
    <row r="14" spans="1:6" ht="30" x14ac:dyDescent="0.25">
      <c r="A14" s="196"/>
      <c r="B14" s="134" t="s">
        <v>19</v>
      </c>
      <c r="C14" s="60" t="s">
        <v>57</v>
      </c>
      <c r="D14" s="46">
        <f>+SUMIFS('5-илова'!N:N,'5-илова'!D:D,F:F,'5-илова'!B:B,B:B)</f>
        <v>0</v>
      </c>
      <c r="E14" s="46">
        <f>+SUMIFS('5-илова'!P:P,'5-илова'!D:D,F:F,'5-илова'!B:B,B:B)</f>
        <v>0</v>
      </c>
      <c r="F14" s="46" t="s">
        <v>482</v>
      </c>
    </row>
    <row r="15" spans="1:6" ht="30" x14ac:dyDescent="0.25">
      <c r="A15" s="196"/>
      <c r="B15" s="134" t="s">
        <v>19</v>
      </c>
      <c r="C15" s="60" t="s">
        <v>57</v>
      </c>
      <c r="D15" s="46">
        <f>+SUMIFS('5-илова'!N:N,'5-илова'!D:D,F:F,'5-илова'!B:B,B:B)</f>
        <v>0</v>
      </c>
      <c r="E15" s="46">
        <f>+SUMIFS('5-илова'!P:P,'5-илова'!D:D,F:F,'5-илова'!B:B,B:B)</f>
        <v>0</v>
      </c>
      <c r="F15" s="18" t="s">
        <v>535</v>
      </c>
    </row>
    <row r="16" spans="1:6" ht="20.25" customHeight="1" x14ac:dyDescent="0.25">
      <c r="A16" s="196"/>
      <c r="B16" s="134" t="s">
        <v>19</v>
      </c>
      <c r="C16" s="62" t="s">
        <v>58</v>
      </c>
      <c r="D16" s="46">
        <f>+SUMIFS('5-илова'!O:O,'5-илова'!D:D,F:F,'5-илова'!B:B,#REF!)</f>
        <v>0</v>
      </c>
      <c r="E16" s="46">
        <f>+SUMIFS('5-илова'!P:P,'5-илова'!D:D,F:F,'5-илова'!B:B,#REF!)</f>
        <v>0</v>
      </c>
      <c r="F16" s="58">
        <v>0</v>
      </c>
    </row>
    <row r="17" spans="1:6" s="3" customFormat="1" ht="20.25" customHeight="1" x14ac:dyDescent="0.25">
      <c r="A17" s="196"/>
      <c r="B17" s="134" t="s">
        <v>19</v>
      </c>
      <c r="C17" s="60" t="s">
        <v>55</v>
      </c>
      <c r="D17" s="46">
        <f>+SUMIFS('5-илова'!Q:Q,'5-илова'!D:D,F:F,'5-илова'!B:B,B:B)</f>
        <v>0</v>
      </c>
      <c r="E17" s="46">
        <f>+SUMIFS('5-илова'!S:S,'5-илова'!D:D,F:F,'5-илова'!B:B,B:B)</f>
        <v>0</v>
      </c>
      <c r="F17" s="46" t="s">
        <v>482</v>
      </c>
    </row>
    <row r="18" spans="1:6" s="3" customFormat="1" ht="20.25" customHeight="1" x14ac:dyDescent="0.25">
      <c r="A18" s="196"/>
      <c r="B18" s="134" t="s">
        <v>19</v>
      </c>
      <c r="C18" s="61" t="s">
        <v>55</v>
      </c>
      <c r="D18" s="46">
        <f>+SUMIFS('5-илова'!Q:Q,'5-илова'!D:D,F:F,'5-илова'!B:B,B:B)</f>
        <v>0</v>
      </c>
      <c r="E18" s="46">
        <f>+SUMIFS('5-илова'!S:S,'5-илова'!D:D,F:F,'5-илова'!B:B,B:B)</f>
        <v>0</v>
      </c>
      <c r="F18" s="19" t="s">
        <v>535</v>
      </c>
    </row>
    <row r="19" spans="1:6" ht="20.25" customHeight="1" x14ac:dyDescent="0.25">
      <c r="A19" s="195">
        <v>3</v>
      </c>
      <c r="B19" s="133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 x14ac:dyDescent="0.25">
      <c r="A20" s="196"/>
      <c r="B20" s="134" t="s">
        <v>20</v>
      </c>
      <c r="C20" s="60" t="s">
        <v>57</v>
      </c>
      <c r="D20" s="46">
        <f>+SUMIFS('5-илова'!N:N,'5-илова'!D:D,F:F,'5-илова'!B:B,B:B)</f>
        <v>0</v>
      </c>
      <c r="E20" s="46">
        <f>+SUMIFS('5-илова'!P:P,'5-илова'!D:D,F:F,'5-илова'!B:B,B:B)</f>
        <v>0</v>
      </c>
      <c r="F20" s="46" t="s">
        <v>482</v>
      </c>
    </row>
    <row r="21" spans="1:6" ht="30" x14ac:dyDescent="0.25">
      <c r="A21" s="196"/>
      <c r="B21" s="134" t="s">
        <v>20</v>
      </c>
      <c r="C21" s="60" t="s">
        <v>57</v>
      </c>
      <c r="D21" s="46">
        <f>+SUMIFS('5-илова'!N:N,'5-илова'!D:D,F:F,'5-илова'!B:B,B:B)</f>
        <v>0</v>
      </c>
      <c r="E21" s="46">
        <f>+SUMIFS('5-илова'!P:P,'5-илова'!D:D,F:F,'5-илова'!B:B,B:B)</f>
        <v>0</v>
      </c>
      <c r="F21" s="46" t="s">
        <v>535</v>
      </c>
    </row>
    <row r="22" spans="1:6" ht="20.25" customHeight="1" x14ac:dyDescent="0.25">
      <c r="A22" s="196"/>
      <c r="B22" s="134" t="s">
        <v>20</v>
      </c>
      <c r="C22" s="60" t="s">
        <v>58</v>
      </c>
      <c r="D22" s="46">
        <f>+SUMIFS('5-илова'!O:O,'5-илова'!D:D,F:F,'5-илова'!B:B,#REF!)</f>
        <v>0</v>
      </c>
      <c r="E22" s="46">
        <f>+SUMIFS('5-илова'!P:P,'5-илова'!D:D,F:F,'5-илова'!B:B,#REF!)</f>
        <v>0</v>
      </c>
      <c r="F22" s="46">
        <v>0</v>
      </c>
    </row>
    <row r="23" spans="1:6" ht="20.25" customHeight="1" x14ac:dyDescent="0.25">
      <c r="A23" s="196"/>
      <c r="B23" s="134" t="s">
        <v>20</v>
      </c>
      <c r="C23" s="60" t="s">
        <v>55</v>
      </c>
      <c r="D23" s="46">
        <f>+SUMIFS('5-илова'!Q:Q,'5-илова'!D:D,F:F,'5-илова'!B:B,B:B)</f>
        <v>0</v>
      </c>
      <c r="E23" s="46">
        <f>+SUMIFS('5-илова'!S:S,'5-илова'!D:D,F:F,'5-илова'!B:B,B:B)</f>
        <v>0</v>
      </c>
      <c r="F23" s="46" t="s">
        <v>482</v>
      </c>
    </row>
    <row r="24" spans="1:6" ht="20.25" customHeight="1" x14ac:dyDescent="0.25">
      <c r="A24" s="199"/>
      <c r="B24" s="135" t="s">
        <v>20</v>
      </c>
      <c r="C24" s="61" t="s">
        <v>55</v>
      </c>
      <c r="D24" s="46">
        <f>+SUMIFS('5-илова'!Q:Q,'5-илова'!D:D,F:F,'5-илова'!B:B,B:B)</f>
        <v>0</v>
      </c>
      <c r="E24" s="46">
        <f>+SUMIFS('5-илова'!S:S,'5-илова'!D:D,F:F,'5-илова'!B:B,B:B)</f>
        <v>0</v>
      </c>
      <c r="F24" s="19" t="s">
        <v>535</v>
      </c>
    </row>
    <row r="25" spans="1:6" ht="20.25" customHeight="1" x14ac:dyDescent="0.25">
      <c r="A25" s="195">
        <v>4</v>
      </c>
      <c r="B25" s="133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 x14ac:dyDescent="0.25">
      <c r="A26" s="196"/>
      <c r="B26" s="134" t="s">
        <v>42</v>
      </c>
      <c r="C26" s="60" t="s">
        <v>57</v>
      </c>
      <c r="D26" s="46">
        <f>+SUMIFS('5-илова'!N:N,'5-илова'!D:D,F:F,'5-илова'!B:B,B:B)</f>
        <v>0</v>
      </c>
      <c r="E26" s="46">
        <f>+SUMIFS('5-илова'!P:P,'5-илова'!D:D,F:F,'5-илова'!B:B,B:B)</f>
        <v>0</v>
      </c>
      <c r="F26" s="46" t="s">
        <v>482</v>
      </c>
    </row>
    <row r="27" spans="1:6" ht="30" x14ac:dyDescent="0.25">
      <c r="A27" s="196"/>
      <c r="B27" s="134" t="s">
        <v>42</v>
      </c>
      <c r="C27" s="60" t="s">
        <v>57</v>
      </c>
      <c r="D27" s="46">
        <f>+SUMIFS('5-илова'!N:N,'5-илова'!D:D,F:F,'5-илова'!B:B,B:B)</f>
        <v>0</v>
      </c>
      <c r="E27" s="46">
        <f>+SUMIFS('5-илова'!P:P,'5-илова'!D:D,F:F,'5-илова'!B:B,B:B)</f>
        <v>0</v>
      </c>
      <c r="F27" s="46" t="s">
        <v>535</v>
      </c>
    </row>
    <row r="28" spans="1:6" ht="20.25" customHeight="1" x14ac:dyDescent="0.25">
      <c r="A28" s="196"/>
      <c r="B28" s="134" t="s">
        <v>42</v>
      </c>
      <c r="C28" s="60" t="s">
        <v>58</v>
      </c>
      <c r="D28" s="46">
        <f>+SUMIFS('5-илова'!O:O,'5-илова'!D:D,F:F,'5-илова'!B:B,#REF!)</f>
        <v>0</v>
      </c>
      <c r="E28" s="46">
        <f>+SUMIFS('5-илова'!P:P,'5-илова'!D:D,F:F,'5-илова'!B:B,#REF!)</f>
        <v>0</v>
      </c>
      <c r="F28" s="46">
        <v>0</v>
      </c>
    </row>
    <row r="29" spans="1:6" ht="20.25" customHeight="1" x14ac:dyDescent="0.25">
      <c r="A29" s="196"/>
      <c r="B29" s="134" t="s">
        <v>42</v>
      </c>
      <c r="C29" s="60" t="s">
        <v>55</v>
      </c>
      <c r="D29" s="46">
        <f>+SUMIFS('5-илова'!Q:Q,'5-илова'!D:D,F:F,'5-илова'!B:B,B:B)</f>
        <v>0</v>
      </c>
      <c r="E29" s="46">
        <f>+SUMIFS('5-илова'!S:S,'5-илова'!D:D,F:F,'5-илова'!B:B,B:B)</f>
        <v>0</v>
      </c>
      <c r="F29" s="46" t="s">
        <v>482</v>
      </c>
    </row>
    <row r="30" spans="1:6" ht="20.25" customHeight="1" x14ac:dyDescent="0.25">
      <c r="A30" s="199"/>
      <c r="B30" s="135" t="s">
        <v>42</v>
      </c>
      <c r="C30" s="61" t="s">
        <v>55</v>
      </c>
      <c r="D30" s="19">
        <f>+SUMIFS('5-илова'!Q:Q,'5-илова'!D:D,F:F,'5-илова'!B:B,B:B)</f>
        <v>0</v>
      </c>
      <c r="E30" s="19">
        <f>+SUMIFS('5-илова'!S:S,'5-илова'!D:D,F:F,'5-илова'!B:B,B:B)</f>
        <v>0</v>
      </c>
      <c r="F30" s="19" t="s">
        <v>535</v>
      </c>
    </row>
    <row r="31" spans="1:6" x14ac:dyDescent="0.25">
      <c r="D31" s="154"/>
      <c r="E31" s="154"/>
    </row>
    <row r="32" spans="1:6" ht="18.75" customHeight="1" x14ac:dyDescent="0.25">
      <c r="A32" s="198" t="s">
        <v>70</v>
      </c>
      <c r="B32" s="198"/>
      <c r="C32" s="198"/>
      <c r="D32" s="198"/>
      <c r="E32" s="198"/>
      <c r="F32" s="198"/>
    </row>
    <row r="33" spans="1:6" x14ac:dyDescent="0.25">
      <c r="A33" s="198"/>
      <c r="B33" s="198"/>
      <c r="C33" s="198"/>
      <c r="D33" s="198"/>
      <c r="E33" s="198"/>
      <c r="F33" s="198"/>
    </row>
    <row r="34" spans="1:6" ht="31.5" customHeight="1" x14ac:dyDescent="0.25">
      <c r="A34" s="198"/>
      <c r="B34" s="198"/>
      <c r="C34" s="198"/>
      <c r="D34" s="198"/>
      <c r="E34" s="198"/>
      <c r="F34" s="198"/>
    </row>
  </sheetData>
  <mergeCells count="12">
    <mergeCell ref="E1:F1"/>
    <mergeCell ref="F5:F6"/>
    <mergeCell ref="A3:F3"/>
    <mergeCell ref="A5:A6"/>
    <mergeCell ref="B5:B6"/>
    <mergeCell ref="C5:C6"/>
    <mergeCell ref="A13:A18"/>
    <mergeCell ref="D5:E5"/>
    <mergeCell ref="A7:A12"/>
    <mergeCell ref="A32:F34"/>
    <mergeCell ref="A19:A24"/>
    <mergeCell ref="A25:A30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/>
  </sheetViews>
  <sheetFormatPr defaultColWidth="9.140625" defaultRowHeight="18.75" x14ac:dyDescent="0.2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 x14ac:dyDescent="0.25">
      <c r="I1" s="204" t="s">
        <v>76</v>
      </c>
      <c r="J1" s="204"/>
      <c r="K1" s="204"/>
      <c r="L1" s="204"/>
    </row>
    <row r="2" spans="1:15" ht="77.25" customHeight="1" x14ac:dyDescent="0.25">
      <c r="A2" s="194" t="s">
        <v>547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7"/>
      <c r="N2" s="27"/>
      <c r="O2" s="27"/>
    </row>
    <row r="3" spans="1:15" x14ac:dyDescent="0.25">
      <c r="L3" s="24"/>
    </row>
    <row r="4" spans="1:15" ht="33.75" customHeight="1" x14ac:dyDescent="0.25">
      <c r="A4" s="206" t="s">
        <v>13</v>
      </c>
      <c r="B4" s="206" t="s">
        <v>14</v>
      </c>
      <c r="C4" s="206" t="s">
        <v>7</v>
      </c>
      <c r="D4" s="206" t="s">
        <v>43</v>
      </c>
      <c r="E4" s="206" t="s">
        <v>11</v>
      </c>
      <c r="F4" s="206" t="s">
        <v>12</v>
      </c>
      <c r="G4" s="208" t="s">
        <v>53</v>
      </c>
      <c r="H4" s="208"/>
      <c r="I4" s="206" t="s">
        <v>8</v>
      </c>
      <c r="J4" s="206" t="s">
        <v>9</v>
      </c>
      <c r="K4" s="206" t="s">
        <v>10</v>
      </c>
      <c r="L4" s="206" t="s">
        <v>63</v>
      </c>
    </row>
    <row r="5" spans="1:15" ht="99.95" customHeight="1" x14ac:dyDescent="0.25">
      <c r="A5" s="207"/>
      <c r="B5" s="207"/>
      <c r="C5" s="207"/>
      <c r="D5" s="207"/>
      <c r="E5" s="207"/>
      <c r="F5" s="207"/>
      <c r="G5" s="64" t="s">
        <v>59</v>
      </c>
      <c r="H5" s="64" t="s">
        <v>62</v>
      </c>
      <c r="I5" s="207"/>
      <c r="J5" s="207"/>
      <c r="K5" s="207"/>
      <c r="L5" s="207"/>
    </row>
    <row r="6" spans="1:15" s="86" customFormat="1" ht="15" x14ac:dyDescent="0.25">
      <c r="A6" s="82">
        <v>1</v>
      </c>
      <c r="B6" s="82">
        <v>0</v>
      </c>
      <c r="C6" s="83">
        <v>0</v>
      </c>
      <c r="D6" s="82">
        <v>0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2">
        <v>0</v>
      </c>
    </row>
    <row r="7" spans="1:15" s="86" customFormat="1" ht="15" x14ac:dyDescent="0.25">
      <c r="A7" s="82">
        <f t="shared" ref="A7:A11" si="0">+A6+1</f>
        <v>2</v>
      </c>
      <c r="B7" s="82">
        <v>0</v>
      </c>
      <c r="C7" s="83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</row>
    <row r="8" spans="1:15" s="86" customFormat="1" ht="15" x14ac:dyDescent="0.25">
      <c r="A8" s="82">
        <f t="shared" si="0"/>
        <v>3</v>
      </c>
      <c r="B8" s="82">
        <v>0</v>
      </c>
      <c r="C8" s="83">
        <v>0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</row>
    <row r="9" spans="1:15" s="86" customFormat="1" ht="15" x14ac:dyDescent="0.25">
      <c r="A9" s="82">
        <f t="shared" si="0"/>
        <v>4</v>
      </c>
      <c r="B9" s="82">
        <v>0</v>
      </c>
      <c r="C9" s="83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</row>
    <row r="10" spans="1:15" s="86" customFormat="1" ht="15" x14ac:dyDescent="0.25">
      <c r="A10" s="82">
        <f t="shared" si="0"/>
        <v>5</v>
      </c>
      <c r="B10" s="82">
        <v>0</v>
      </c>
      <c r="C10" s="83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</row>
    <row r="11" spans="1:15" s="86" customFormat="1" ht="15" x14ac:dyDescent="0.25">
      <c r="A11" s="82">
        <f t="shared" si="0"/>
        <v>6</v>
      </c>
      <c r="B11" s="82">
        <v>0</v>
      </c>
      <c r="C11" s="83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</row>
    <row r="12" spans="1:15" ht="14.25" customHeight="1" x14ac:dyDescent="0.25"/>
    <row r="13" spans="1:15" ht="54" customHeight="1" x14ac:dyDescent="0.25">
      <c r="A13" s="205" t="s">
        <v>70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S49"/>
  <sheetViews>
    <sheetView zoomScale="85" zoomScaleNormal="85" zoomScaleSheetLayoutView="85" workbookViewId="0">
      <pane xSplit="4" ySplit="6" topLeftCell="H43" activePane="bottomRight" state="frozen"/>
      <selection pane="topRight" activeCell="E1" sqref="E1"/>
      <selection pane="bottomLeft" activeCell="A7" sqref="A7"/>
      <selection pane="bottomRight" activeCell="I14" sqref="I14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30.28515625" style="21" customWidth="1"/>
    <col min="4" max="4" width="15.7109375" style="23" customWidth="1"/>
    <col min="5" max="5" width="18.140625" style="23" customWidth="1"/>
    <col min="6" max="6" width="25.7109375" style="23" customWidth="1"/>
    <col min="7" max="7" width="40.7109375" style="23" customWidth="1"/>
    <col min="8" max="8" width="18.140625" style="23" customWidth="1"/>
    <col min="9" max="9" width="17.85546875" style="23" customWidth="1"/>
    <col min="10" max="10" width="16.85546875" style="23" customWidth="1"/>
    <col min="11" max="11" width="18.140625" style="23" customWidth="1"/>
    <col min="12" max="12" width="19.42578125" style="23" customWidth="1"/>
    <col min="13" max="13" width="16.7109375" style="21" hidden="1" customWidth="1"/>
    <col min="14" max="15" width="15.7109375" style="137" hidden="1" customWidth="1"/>
    <col min="16" max="16" width="16.7109375" style="84" hidden="1" customWidth="1"/>
    <col min="17" max="18" width="15.7109375" style="84" hidden="1" customWidth="1"/>
    <col min="19" max="19" width="18.7109375" style="84" hidden="1" customWidth="1"/>
    <col min="20" max="22" width="18.7109375" style="21" customWidth="1"/>
    <col min="23" max="28" width="15.7109375" style="21" customWidth="1"/>
    <col min="29" max="16384" width="9.140625" style="21"/>
  </cols>
  <sheetData>
    <row r="1" spans="1:19" ht="74.25" customHeight="1" x14ac:dyDescent="0.25">
      <c r="I1" s="186" t="s">
        <v>532</v>
      </c>
      <c r="J1" s="186"/>
      <c r="K1" s="186"/>
      <c r="L1" s="186"/>
    </row>
    <row r="2" spans="1:19" x14ac:dyDescent="0.25">
      <c r="K2" s="210"/>
      <c r="L2" s="210"/>
    </row>
    <row r="3" spans="1:19" ht="81.75" customHeight="1" x14ac:dyDescent="0.25">
      <c r="A3" s="194" t="s">
        <v>548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22"/>
      <c r="N3" s="152"/>
      <c r="O3" s="152"/>
      <c r="P3" s="153"/>
      <c r="Q3" s="153"/>
      <c r="R3" s="153"/>
    </row>
    <row r="4" spans="1:19" x14ac:dyDescent="0.25">
      <c r="L4" s="24"/>
    </row>
    <row r="5" spans="1:19" s="85" customFormat="1" ht="24.95" customHeight="1" x14ac:dyDescent="0.25">
      <c r="A5" s="209" t="s">
        <v>13</v>
      </c>
      <c r="B5" s="209" t="s">
        <v>14</v>
      </c>
      <c r="C5" s="209" t="s">
        <v>7</v>
      </c>
      <c r="D5" s="209" t="s">
        <v>483</v>
      </c>
      <c r="E5" s="209" t="s">
        <v>11</v>
      </c>
      <c r="F5" s="209" t="s">
        <v>12</v>
      </c>
      <c r="G5" s="208" t="s">
        <v>53</v>
      </c>
      <c r="H5" s="208"/>
      <c r="I5" s="209" t="s">
        <v>8</v>
      </c>
      <c r="J5" s="209" t="s">
        <v>9</v>
      </c>
      <c r="K5" s="209" t="s">
        <v>10</v>
      </c>
      <c r="L5" s="209" t="s">
        <v>64</v>
      </c>
      <c r="N5" s="137"/>
      <c r="O5" s="137"/>
      <c r="P5" s="84"/>
      <c r="Q5" s="84"/>
      <c r="R5" s="84"/>
      <c r="S5" s="86"/>
    </row>
    <row r="6" spans="1:19" s="85" customFormat="1" ht="99.95" customHeight="1" x14ac:dyDescent="0.25">
      <c r="A6" s="209"/>
      <c r="B6" s="209"/>
      <c r="C6" s="209"/>
      <c r="D6" s="209"/>
      <c r="E6" s="209"/>
      <c r="F6" s="209"/>
      <c r="G6" s="136" t="s">
        <v>59</v>
      </c>
      <c r="H6" s="136" t="s">
        <v>62</v>
      </c>
      <c r="I6" s="209"/>
      <c r="J6" s="209"/>
      <c r="K6" s="209"/>
      <c r="L6" s="209"/>
      <c r="N6" s="82" t="s">
        <v>536</v>
      </c>
      <c r="O6" s="82" t="s">
        <v>16</v>
      </c>
      <c r="P6" s="82" t="s">
        <v>540</v>
      </c>
      <c r="Q6" s="82" t="s">
        <v>541</v>
      </c>
      <c r="R6" s="82" t="s">
        <v>16</v>
      </c>
      <c r="S6" s="82" t="s">
        <v>540</v>
      </c>
    </row>
    <row r="7" spans="1:19" s="85" customFormat="1" ht="15.75" x14ac:dyDescent="0.25">
      <c r="A7" s="156">
        <v>1</v>
      </c>
      <c r="B7" s="156">
        <v>2</v>
      </c>
      <c r="C7" s="156">
        <v>3</v>
      </c>
      <c r="D7" s="156">
        <v>4</v>
      </c>
      <c r="E7" s="156">
        <v>5</v>
      </c>
      <c r="F7" s="156">
        <v>6</v>
      </c>
      <c r="G7" s="156">
        <v>7</v>
      </c>
      <c r="H7" s="156">
        <v>8</v>
      </c>
      <c r="I7" s="156">
        <v>9</v>
      </c>
      <c r="J7" s="156">
        <v>10</v>
      </c>
      <c r="K7" s="156">
        <v>11</v>
      </c>
      <c r="L7" s="156">
        <v>12</v>
      </c>
      <c r="N7" s="155"/>
      <c r="O7" s="155"/>
      <c r="P7" s="155"/>
      <c r="Q7" s="155"/>
      <c r="R7" s="155"/>
      <c r="S7" s="155"/>
    </row>
    <row r="8" spans="1:19" s="84" customFormat="1" ht="38.25" x14ac:dyDescent="0.25">
      <c r="A8" s="82">
        <f t="shared" ref="A8:A41" si="0">+ROW(A8)-7</f>
        <v>1</v>
      </c>
      <c r="B8" s="82" t="s">
        <v>18</v>
      </c>
      <c r="C8" s="83" t="s">
        <v>530</v>
      </c>
      <c r="D8" s="82" t="s">
        <v>482</v>
      </c>
      <c r="E8" s="88" t="s">
        <v>507</v>
      </c>
      <c r="F8" s="83" t="s">
        <v>576</v>
      </c>
      <c r="G8" s="83" t="s">
        <v>529</v>
      </c>
      <c r="H8" s="82" t="s">
        <v>609</v>
      </c>
      <c r="I8" s="82" t="s">
        <v>657</v>
      </c>
      <c r="J8" s="82">
        <v>12</v>
      </c>
      <c r="K8" s="82">
        <v>102666515</v>
      </c>
      <c r="L8" s="82">
        <f t="shared" ref="L8:L23" si="1">+J8*K8</f>
        <v>1231998180</v>
      </c>
      <c r="N8" s="137"/>
      <c r="O8" s="137">
        <f>+IF(N8&gt;0,J8,0)</f>
        <v>0</v>
      </c>
      <c r="P8" s="137">
        <f>+IF(N8&gt;0,L8,0)</f>
        <v>0</v>
      </c>
      <c r="Q8" s="137">
        <f>+IF(N8&gt;0,0,1)</f>
        <v>1</v>
      </c>
      <c r="R8" s="137">
        <f>+IF(Q8&gt;0,J8,0)</f>
        <v>12</v>
      </c>
      <c r="S8" s="137">
        <f>+IF(Q8&gt;0,L8,0)</f>
        <v>1231998180</v>
      </c>
    </row>
    <row r="9" spans="1:19" s="84" customFormat="1" ht="38.25" x14ac:dyDescent="0.25">
      <c r="A9" s="82">
        <f t="shared" si="0"/>
        <v>2</v>
      </c>
      <c r="B9" s="82" t="s">
        <v>18</v>
      </c>
      <c r="C9" s="83" t="s">
        <v>527</v>
      </c>
      <c r="D9" s="82" t="s">
        <v>482</v>
      </c>
      <c r="E9" s="88" t="s">
        <v>507</v>
      </c>
      <c r="F9" s="83" t="s">
        <v>577</v>
      </c>
      <c r="G9" s="83" t="s">
        <v>638</v>
      </c>
      <c r="H9" s="82" t="s">
        <v>610</v>
      </c>
      <c r="I9" s="82" t="s">
        <v>526</v>
      </c>
      <c r="J9" s="82">
        <v>100</v>
      </c>
      <c r="K9" s="82">
        <v>3800</v>
      </c>
      <c r="L9" s="82">
        <f t="shared" ref="L9" si="2">+J9*K9</f>
        <v>380000</v>
      </c>
      <c r="N9" s="137">
        <v>1</v>
      </c>
      <c r="O9" s="137">
        <f t="shared" ref="O9" si="3">+IF(N9&gt;0,J9,0)</f>
        <v>100</v>
      </c>
      <c r="P9" s="137">
        <f t="shared" ref="P9" si="4">+IF(N9&gt;0,L9,0)</f>
        <v>380000</v>
      </c>
      <c r="Q9" s="137">
        <f t="shared" ref="Q9" si="5">+IF(N9&gt;0,0,1)</f>
        <v>0</v>
      </c>
      <c r="R9" s="137">
        <f t="shared" ref="R9" si="6">+IF(Q9&gt;0,J9,0)</f>
        <v>0</v>
      </c>
      <c r="S9" s="137">
        <f t="shared" ref="S9" si="7">+IF(Q9&gt;0,L9,0)</f>
        <v>0</v>
      </c>
    </row>
    <row r="10" spans="1:19" s="84" customFormat="1" ht="38.25" x14ac:dyDescent="0.25">
      <c r="A10" s="82">
        <f t="shared" si="0"/>
        <v>3</v>
      </c>
      <c r="B10" s="82" t="s">
        <v>18</v>
      </c>
      <c r="C10" s="83" t="s">
        <v>527</v>
      </c>
      <c r="D10" s="82" t="s">
        <v>482</v>
      </c>
      <c r="E10" s="88" t="s">
        <v>507</v>
      </c>
      <c r="F10" s="83" t="s">
        <v>577</v>
      </c>
      <c r="G10" s="83" t="s">
        <v>638</v>
      </c>
      <c r="H10" s="82" t="s">
        <v>610</v>
      </c>
      <c r="I10" s="82" t="s">
        <v>526</v>
      </c>
      <c r="J10" s="82">
        <v>700</v>
      </c>
      <c r="K10" s="82">
        <v>400</v>
      </c>
      <c r="L10" s="82">
        <f t="shared" si="1"/>
        <v>280000</v>
      </c>
      <c r="N10" s="177"/>
      <c r="O10" s="137">
        <f t="shared" ref="O10:O47" si="8">+IF(N10&gt;0,J10,0)</f>
        <v>0</v>
      </c>
      <c r="P10" s="137">
        <f t="shared" ref="P10:P47" si="9">+IF(N10&gt;0,L10,0)</f>
        <v>0</v>
      </c>
      <c r="Q10" s="177"/>
      <c r="R10" s="137">
        <f t="shared" ref="R10:R47" si="10">+IF(Q10&gt;0,J10,0)</f>
        <v>0</v>
      </c>
      <c r="S10" s="137">
        <f t="shared" ref="S10:S47" si="11">+IF(Q10&gt;0,L10,0)</f>
        <v>0</v>
      </c>
    </row>
    <row r="11" spans="1:19" s="84" customFormat="1" ht="15" x14ac:dyDescent="0.25">
      <c r="A11" s="82">
        <f t="shared" si="0"/>
        <v>4</v>
      </c>
      <c r="B11" s="82" t="s">
        <v>18</v>
      </c>
      <c r="C11" s="83" t="s">
        <v>525</v>
      </c>
      <c r="D11" s="82" t="s">
        <v>482</v>
      </c>
      <c r="E11" s="88" t="s">
        <v>506</v>
      </c>
      <c r="F11" s="83" t="s">
        <v>578</v>
      </c>
      <c r="G11" s="83" t="s">
        <v>639</v>
      </c>
      <c r="H11" s="82" t="s">
        <v>611</v>
      </c>
      <c r="I11" s="82" t="s">
        <v>526</v>
      </c>
      <c r="J11" s="82">
        <v>25</v>
      </c>
      <c r="K11" s="82">
        <v>14630</v>
      </c>
      <c r="L11" s="82">
        <f t="shared" si="1"/>
        <v>365750</v>
      </c>
      <c r="N11" s="137">
        <v>1</v>
      </c>
      <c r="O11" s="137">
        <f t="shared" si="8"/>
        <v>25</v>
      </c>
      <c r="P11" s="137">
        <f t="shared" si="9"/>
        <v>365750</v>
      </c>
      <c r="Q11" s="137">
        <f t="shared" ref="Q11:Q47" si="12">+IF(N11&gt;0,0,1)</f>
        <v>0</v>
      </c>
      <c r="R11" s="137">
        <f t="shared" si="10"/>
        <v>0</v>
      </c>
      <c r="S11" s="137">
        <f t="shared" si="11"/>
        <v>0</v>
      </c>
    </row>
    <row r="12" spans="1:19" s="84" customFormat="1" ht="15" x14ac:dyDescent="0.25">
      <c r="A12" s="82">
        <f t="shared" si="0"/>
        <v>5</v>
      </c>
      <c r="B12" s="82" t="s">
        <v>18</v>
      </c>
      <c r="C12" s="83" t="s">
        <v>500</v>
      </c>
      <c r="D12" s="82" t="s">
        <v>482</v>
      </c>
      <c r="E12" s="88" t="s">
        <v>506</v>
      </c>
      <c r="F12" s="83" t="s">
        <v>579</v>
      </c>
      <c r="G12" s="83" t="s">
        <v>640</v>
      </c>
      <c r="H12" s="82" t="s">
        <v>612</v>
      </c>
      <c r="I12" s="82" t="s">
        <v>487</v>
      </c>
      <c r="J12" s="82">
        <v>1</v>
      </c>
      <c r="K12" s="82">
        <v>73500</v>
      </c>
      <c r="L12" s="82">
        <f t="shared" si="1"/>
        <v>73500</v>
      </c>
      <c r="N12" s="137"/>
      <c r="O12" s="137">
        <f t="shared" si="8"/>
        <v>0</v>
      </c>
      <c r="P12" s="137">
        <f t="shared" si="9"/>
        <v>0</v>
      </c>
      <c r="Q12" s="137">
        <f t="shared" si="12"/>
        <v>1</v>
      </c>
      <c r="R12" s="137">
        <f t="shared" si="10"/>
        <v>1</v>
      </c>
      <c r="S12" s="137">
        <f t="shared" si="11"/>
        <v>73500</v>
      </c>
    </row>
    <row r="13" spans="1:19" s="84" customFormat="1" ht="30" x14ac:dyDescent="0.25">
      <c r="A13" s="82">
        <f t="shared" si="0"/>
        <v>6</v>
      </c>
      <c r="B13" s="82" t="s">
        <v>18</v>
      </c>
      <c r="C13" s="83" t="s">
        <v>505</v>
      </c>
      <c r="D13" s="82" t="s">
        <v>482</v>
      </c>
      <c r="E13" s="88" t="s">
        <v>506</v>
      </c>
      <c r="F13" s="83" t="s">
        <v>580</v>
      </c>
      <c r="G13" s="83" t="s">
        <v>641</v>
      </c>
      <c r="H13" s="82" t="s">
        <v>613</v>
      </c>
      <c r="I13" s="82" t="s">
        <v>487</v>
      </c>
      <c r="J13" s="82">
        <v>1</v>
      </c>
      <c r="K13" s="82">
        <v>95000</v>
      </c>
      <c r="L13" s="82">
        <f t="shared" si="1"/>
        <v>95000</v>
      </c>
      <c r="N13" s="137"/>
      <c r="O13" s="137">
        <f t="shared" si="8"/>
        <v>0</v>
      </c>
      <c r="P13" s="137">
        <f t="shared" si="9"/>
        <v>0</v>
      </c>
      <c r="Q13" s="137">
        <f t="shared" si="12"/>
        <v>1</v>
      </c>
      <c r="R13" s="137">
        <f t="shared" si="10"/>
        <v>1</v>
      </c>
      <c r="S13" s="137">
        <f t="shared" si="11"/>
        <v>95000</v>
      </c>
    </row>
    <row r="14" spans="1:19" s="84" customFormat="1" ht="15" x14ac:dyDescent="0.25">
      <c r="A14" s="82">
        <f t="shared" si="0"/>
        <v>7</v>
      </c>
      <c r="B14" s="82" t="s">
        <v>18</v>
      </c>
      <c r="C14" s="83" t="s">
        <v>658</v>
      </c>
      <c r="D14" s="82" t="s">
        <v>482</v>
      </c>
      <c r="E14" s="88" t="s">
        <v>506</v>
      </c>
      <c r="F14" s="83" t="s">
        <v>581</v>
      </c>
      <c r="G14" s="83" t="s">
        <v>531</v>
      </c>
      <c r="H14" s="82" t="s">
        <v>614</v>
      </c>
      <c r="I14" s="82" t="s">
        <v>659</v>
      </c>
      <c r="J14" s="82">
        <v>30</v>
      </c>
      <c r="K14" s="82">
        <v>15900</v>
      </c>
      <c r="L14" s="82">
        <f t="shared" si="1"/>
        <v>477000</v>
      </c>
      <c r="N14" s="137">
        <v>1</v>
      </c>
      <c r="O14" s="137">
        <f t="shared" si="8"/>
        <v>30</v>
      </c>
      <c r="P14" s="137">
        <f t="shared" si="9"/>
        <v>477000</v>
      </c>
      <c r="Q14" s="137">
        <f t="shared" si="12"/>
        <v>0</v>
      </c>
      <c r="R14" s="137">
        <f t="shared" si="10"/>
        <v>0</v>
      </c>
      <c r="S14" s="137">
        <f t="shared" si="11"/>
        <v>0</v>
      </c>
    </row>
    <row r="15" spans="1:19" s="84" customFormat="1" ht="30" x14ac:dyDescent="0.25">
      <c r="A15" s="82">
        <f t="shared" si="0"/>
        <v>8</v>
      </c>
      <c r="B15" s="82" t="s">
        <v>18</v>
      </c>
      <c r="C15" s="83" t="s">
        <v>660</v>
      </c>
      <c r="D15" s="82" t="s">
        <v>482</v>
      </c>
      <c r="E15" s="88" t="s">
        <v>506</v>
      </c>
      <c r="F15" s="83" t="s">
        <v>582</v>
      </c>
      <c r="G15" s="83" t="s">
        <v>642</v>
      </c>
      <c r="H15" s="82" t="s">
        <v>615</v>
      </c>
      <c r="I15" s="82" t="s">
        <v>526</v>
      </c>
      <c r="J15" s="87">
        <v>30</v>
      </c>
      <c r="K15" s="87">
        <v>8200</v>
      </c>
      <c r="L15" s="87">
        <f t="shared" si="1"/>
        <v>246000</v>
      </c>
      <c r="N15" s="137">
        <v>1</v>
      </c>
      <c r="O15" s="137">
        <f t="shared" si="8"/>
        <v>30</v>
      </c>
      <c r="P15" s="137">
        <f t="shared" si="9"/>
        <v>246000</v>
      </c>
      <c r="Q15" s="137">
        <f t="shared" si="12"/>
        <v>0</v>
      </c>
      <c r="R15" s="137">
        <f t="shared" si="10"/>
        <v>0</v>
      </c>
      <c r="S15" s="137">
        <f t="shared" si="11"/>
        <v>0</v>
      </c>
    </row>
    <row r="16" spans="1:19" s="84" customFormat="1" ht="30" x14ac:dyDescent="0.25">
      <c r="A16" s="82">
        <f t="shared" si="0"/>
        <v>9</v>
      </c>
      <c r="B16" s="82" t="s">
        <v>18</v>
      </c>
      <c r="C16" s="83" t="s">
        <v>661</v>
      </c>
      <c r="D16" s="82" t="s">
        <v>482</v>
      </c>
      <c r="E16" s="88" t="s">
        <v>506</v>
      </c>
      <c r="F16" s="83" t="s">
        <v>583</v>
      </c>
      <c r="G16" s="83" t="s">
        <v>643</v>
      </c>
      <c r="H16" s="82" t="s">
        <v>616</v>
      </c>
      <c r="I16" s="82" t="s">
        <v>526</v>
      </c>
      <c r="J16" s="87">
        <v>50</v>
      </c>
      <c r="K16" s="82">
        <v>15900</v>
      </c>
      <c r="L16" s="87">
        <f t="shared" si="1"/>
        <v>795000</v>
      </c>
      <c r="N16" s="137">
        <v>1</v>
      </c>
      <c r="O16" s="137">
        <f t="shared" si="8"/>
        <v>50</v>
      </c>
      <c r="P16" s="137">
        <f t="shared" si="9"/>
        <v>795000</v>
      </c>
      <c r="Q16" s="137">
        <f t="shared" si="12"/>
        <v>0</v>
      </c>
      <c r="R16" s="137">
        <f t="shared" si="10"/>
        <v>0</v>
      </c>
      <c r="S16" s="137">
        <f t="shared" si="11"/>
        <v>0</v>
      </c>
    </row>
    <row r="17" spans="1:19" s="84" customFormat="1" ht="15" x14ac:dyDescent="0.25">
      <c r="A17" s="82">
        <f t="shared" si="0"/>
        <v>10</v>
      </c>
      <c r="B17" s="82" t="s">
        <v>18</v>
      </c>
      <c r="C17" s="83" t="s">
        <v>662</v>
      </c>
      <c r="D17" s="82" t="s">
        <v>482</v>
      </c>
      <c r="E17" s="88" t="s">
        <v>506</v>
      </c>
      <c r="F17" s="83" t="s">
        <v>584</v>
      </c>
      <c r="G17" s="83" t="s">
        <v>644</v>
      </c>
      <c r="H17" s="82" t="s">
        <v>617</v>
      </c>
      <c r="I17" s="82" t="s">
        <v>526</v>
      </c>
      <c r="J17" s="87">
        <v>100</v>
      </c>
      <c r="K17" s="87">
        <v>2180</v>
      </c>
      <c r="L17" s="87">
        <f t="shared" si="1"/>
        <v>218000</v>
      </c>
      <c r="N17" s="137">
        <v>1</v>
      </c>
      <c r="O17" s="137">
        <f t="shared" si="8"/>
        <v>100</v>
      </c>
      <c r="P17" s="137">
        <f t="shared" si="9"/>
        <v>218000</v>
      </c>
      <c r="Q17" s="137">
        <f t="shared" si="12"/>
        <v>0</v>
      </c>
      <c r="R17" s="137">
        <f t="shared" si="10"/>
        <v>0</v>
      </c>
      <c r="S17" s="137">
        <f t="shared" si="11"/>
        <v>0</v>
      </c>
    </row>
    <row r="18" spans="1:19" s="84" customFormat="1" ht="15" x14ac:dyDescent="0.25">
      <c r="A18" s="82">
        <f t="shared" si="0"/>
        <v>11</v>
      </c>
      <c r="B18" s="82" t="s">
        <v>18</v>
      </c>
      <c r="C18" s="83" t="s">
        <v>503</v>
      </c>
      <c r="D18" s="82" t="s">
        <v>482</v>
      </c>
      <c r="E18" s="88" t="s">
        <v>506</v>
      </c>
      <c r="F18" s="83" t="s">
        <v>585</v>
      </c>
      <c r="G18" s="83" t="s">
        <v>504</v>
      </c>
      <c r="H18" s="82" t="s">
        <v>618</v>
      </c>
      <c r="I18" s="82" t="s">
        <v>502</v>
      </c>
      <c r="J18" s="82">
        <v>200</v>
      </c>
      <c r="K18" s="82">
        <v>4900</v>
      </c>
      <c r="L18" s="82">
        <f t="shared" si="1"/>
        <v>980000</v>
      </c>
      <c r="N18" s="137">
        <v>1</v>
      </c>
      <c r="O18" s="137">
        <f t="shared" si="8"/>
        <v>200</v>
      </c>
      <c r="P18" s="137">
        <f t="shared" si="9"/>
        <v>980000</v>
      </c>
      <c r="Q18" s="137">
        <f t="shared" si="12"/>
        <v>0</v>
      </c>
      <c r="R18" s="137">
        <f t="shared" si="10"/>
        <v>0</v>
      </c>
      <c r="S18" s="137">
        <f t="shared" si="11"/>
        <v>0</v>
      </c>
    </row>
    <row r="19" spans="1:19" s="84" customFormat="1" ht="15" x14ac:dyDescent="0.25">
      <c r="A19" s="82">
        <f t="shared" si="0"/>
        <v>12</v>
      </c>
      <c r="B19" s="82" t="s">
        <v>18</v>
      </c>
      <c r="C19" s="83" t="s">
        <v>663</v>
      </c>
      <c r="D19" s="82" t="s">
        <v>482</v>
      </c>
      <c r="E19" s="88" t="s">
        <v>506</v>
      </c>
      <c r="F19" s="83" t="s">
        <v>586</v>
      </c>
      <c r="G19" s="83" t="s">
        <v>645</v>
      </c>
      <c r="H19" s="82" t="s">
        <v>619</v>
      </c>
      <c r="I19" s="82" t="s">
        <v>526</v>
      </c>
      <c r="J19" s="82">
        <v>15</v>
      </c>
      <c r="K19" s="82">
        <v>46000</v>
      </c>
      <c r="L19" s="82">
        <f t="shared" si="1"/>
        <v>690000</v>
      </c>
      <c r="N19" s="137">
        <v>1</v>
      </c>
      <c r="O19" s="137">
        <f t="shared" si="8"/>
        <v>15</v>
      </c>
      <c r="P19" s="137">
        <f t="shared" si="9"/>
        <v>690000</v>
      </c>
      <c r="Q19" s="137">
        <f t="shared" si="12"/>
        <v>0</v>
      </c>
      <c r="R19" s="137">
        <f t="shared" si="10"/>
        <v>0</v>
      </c>
      <c r="S19" s="137">
        <f t="shared" si="11"/>
        <v>0</v>
      </c>
    </row>
    <row r="20" spans="1:19" s="84" customFormat="1" ht="30" x14ac:dyDescent="0.25">
      <c r="A20" s="82">
        <f t="shared" si="0"/>
        <v>13</v>
      </c>
      <c r="B20" s="82" t="s">
        <v>18</v>
      </c>
      <c r="C20" s="83" t="s">
        <v>664</v>
      </c>
      <c r="D20" s="82" t="s">
        <v>482</v>
      </c>
      <c r="E20" s="88" t="s">
        <v>506</v>
      </c>
      <c r="F20" s="83" t="s">
        <v>587</v>
      </c>
      <c r="G20" s="83" t="s">
        <v>646</v>
      </c>
      <c r="H20" s="82" t="s">
        <v>620</v>
      </c>
      <c r="I20" s="82" t="s">
        <v>487</v>
      </c>
      <c r="J20" s="82">
        <v>1</v>
      </c>
      <c r="K20" s="82">
        <v>1500000</v>
      </c>
      <c r="L20" s="82">
        <f t="shared" si="1"/>
        <v>1500000</v>
      </c>
      <c r="N20" s="137"/>
      <c r="O20" s="137">
        <f t="shared" si="8"/>
        <v>0</v>
      </c>
      <c r="P20" s="137">
        <f t="shared" si="9"/>
        <v>0</v>
      </c>
      <c r="Q20" s="137">
        <f t="shared" si="12"/>
        <v>1</v>
      </c>
      <c r="R20" s="137">
        <f t="shared" si="10"/>
        <v>1</v>
      </c>
      <c r="S20" s="137">
        <f t="shared" si="11"/>
        <v>1500000</v>
      </c>
    </row>
    <row r="21" spans="1:19" s="84" customFormat="1" ht="38.25" x14ac:dyDescent="0.25">
      <c r="A21" s="82">
        <f t="shared" si="0"/>
        <v>14</v>
      </c>
      <c r="B21" s="82" t="s">
        <v>18</v>
      </c>
      <c r="C21" s="83" t="s">
        <v>665</v>
      </c>
      <c r="D21" s="82" t="s">
        <v>482</v>
      </c>
      <c r="E21" s="88" t="s">
        <v>508</v>
      </c>
      <c r="F21" s="83" t="s">
        <v>588</v>
      </c>
      <c r="G21" s="83" t="s">
        <v>497</v>
      </c>
      <c r="H21" s="82" t="s">
        <v>621</v>
      </c>
      <c r="I21" s="82" t="s">
        <v>487</v>
      </c>
      <c r="J21" s="82">
        <v>3</v>
      </c>
      <c r="K21" s="82">
        <v>360000</v>
      </c>
      <c r="L21" s="82">
        <f t="shared" si="1"/>
        <v>1080000</v>
      </c>
      <c r="N21" s="137"/>
      <c r="O21" s="137">
        <f t="shared" si="8"/>
        <v>0</v>
      </c>
      <c r="P21" s="137">
        <f t="shared" si="9"/>
        <v>0</v>
      </c>
      <c r="Q21" s="137">
        <f t="shared" si="12"/>
        <v>1</v>
      </c>
      <c r="R21" s="137">
        <f t="shared" si="10"/>
        <v>3</v>
      </c>
      <c r="S21" s="137">
        <f t="shared" si="11"/>
        <v>1080000</v>
      </c>
    </row>
    <row r="22" spans="1:19" s="84" customFormat="1" ht="15" x14ac:dyDescent="0.25">
      <c r="A22" s="82">
        <f t="shared" si="0"/>
        <v>15</v>
      </c>
      <c r="B22" s="82" t="s">
        <v>18</v>
      </c>
      <c r="C22" s="83" t="s">
        <v>666</v>
      </c>
      <c r="D22" s="82" t="s">
        <v>482</v>
      </c>
      <c r="E22" s="88" t="s">
        <v>506</v>
      </c>
      <c r="F22" s="83" t="s">
        <v>589</v>
      </c>
      <c r="G22" s="83" t="s">
        <v>647</v>
      </c>
      <c r="H22" s="82" t="s">
        <v>622</v>
      </c>
      <c r="I22" s="82" t="s">
        <v>526</v>
      </c>
      <c r="J22" s="82">
        <v>1</v>
      </c>
      <c r="K22" s="82">
        <v>800000</v>
      </c>
      <c r="L22" s="82">
        <f t="shared" si="1"/>
        <v>800000</v>
      </c>
      <c r="N22" s="137">
        <v>1</v>
      </c>
      <c r="O22" s="137">
        <f t="shared" si="8"/>
        <v>1</v>
      </c>
      <c r="P22" s="137">
        <f t="shared" si="9"/>
        <v>800000</v>
      </c>
      <c r="Q22" s="137">
        <f t="shared" si="12"/>
        <v>0</v>
      </c>
      <c r="R22" s="137">
        <f t="shared" si="10"/>
        <v>0</v>
      </c>
      <c r="S22" s="137">
        <f t="shared" si="11"/>
        <v>0</v>
      </c>
    </row>
    <row r="23" spans="1:19" s="84" customFormat="1" ht="38.25" x14ac:dyDescent="0.25">
      <c r="A23" s="82">
        <f t="shared" si="0"/>
        <v>16</v>
      </c>
      <c r="B23" s="82" t="s">
        <v>18</v>
      </c>
      <c r="C23" s="83" t="s">
        <v>498</v>
      </c>
      <c r="D23" s="82" t="s">
        <v>482</v>
      </c>
      <c r="E23" s="88" t="s">
        <v>508</v>
      </c>
      <c r="F23" s="83" t="s">
        <v>590</v>
      </c>
      <c r="G23" s="83" t="s">
        <v>648</v>
      </c>
      <c r="H23" s="82" t="s">
        <v>623</v>
      </c>
      <c r="I23" s="82" t="s">
        <v>487</v>
      </c>
      <c r="J23" s="82">
        <v>4</v>
      </c>
      <c r="K23" s="82">
        <v>538700</v>
      </c>
      <c r="L23" s="82">
        <f t="shared" si="1"/>
        <v>2154800</v>
      </c>
      <c r="N23" s="137"/>
      <c r="O23" s="137">
        <f t="shared" si="8"/>
        <v>0</v>
      </c>
      <c r="P23" s="137">
        <f t="shared" si="9"/>
        <v>0</v>
      </c>
      <c r="Q23" s="137">
        <f t="shared" si="12"/>
        <v>1</v>
      </c>
      <c r="R23" s="137">
        <f t="shared" si="10"/>
        <v>4</v>
      </c>
      <c r="S23" s="137">
        <f t="shared" si="11"/>
        <v>2154800</v>
      </c>
    </row>
    <row r="24" spans="1:19" s="84" customFormat="1" ht="45" x14ac:dyDescent="0.25">
      <c r="A24" s="82">
        <f t="shared" si="0"/>
        <v>17</v>
      </c>
      <c r="B24" s="82" t="s">
        <v>18</v>
      </c>
      <c r="C24" s="83" t="s">
        <v>491</v>
      </c>
      <c r="D24" s="82" t="s">
        <v>482</v>
      </c>
      <c r="E24" s="88" t="s">
        <v>507</v>
      </c>
      <c r="F24" s="83" t="s">
        <v>591</v>
      </c>
      <c r="G24" s="83" t="s">
        <v>492</v>
      </c>
      <c r="H24" s="82" t="s">
        <v>624</v>
      </c>
      <c r="I24" s="82" t="s">
        <v>487</v>
      </c>
      <c r="J24" s="82">
        <v>3</v>
      </c>
      <c r="K24" s="82">
        <f>144702720/3</f>
        <v>48234240</v>
      </c>
      <c r="L24" s="82">
        <f t="shared" ref="L24:L31" si="13">+J24*K24</f>
        <v>144702720</v>
      </c>
      <c r="N24" s="137"/>
      <c r="O24" s="137">
        <f t="shared" si="8"/>
        <v>0</v>
      </c>
      <c r="P24" s="137">
        <f t="shared" si="9"/>
        <v>0</v>
      </c>
      <c r="Q24" s="137">
        <f t="shared" si="12"/>
        <v>1</v>
      </c>
      <c r="R24" s="137">
        <f t="shared" si="10"/>
        <v>3</v>
      </c>
      <c r="S24" s="137">
        <f t="shared" si="11"/>
        <v>144702720</v>
      </c>
    </row>
    <row r="25" spans="1:19" s="84" customFormat="1" ht="15" x14ac:dyDescent="0.25">
      <c r="A25" s="82">
        <f t="shared" si="0"/>
        <v>18</v>
      </c>
      <c r="B25" s="82" t="s">
        <v>18</v>
      </c>
      <c r="C25" s="83" t="s">
        <v>500</v>
      </c>
      <c r="D25" s="82" t="s">
        <v>482</v>
      </c>
      <c r="E25" s="88" t="s">
        <v>506</v>
      </c>
      <c r="F25" s="83" t="s">
        <v>592</v>
      </c>
      <c r="G25" s="83" t="s">
        <v>501</v>
      </c>
      <c r="H25" s="82" t="s">
        <v>625</v>
      </c>
      <c r="I25" s="82" t="s">
        <v>487</v>
      </c>
      <c r="J25" s="82">
        <v>1</v>
      </c>
      <c r="K25" s="82">
        <v>17000</v>
      </c>
      <c r="L25" s="82">
        <f t="shared" si="13"/>
        <v>17000</v>
      </c>
      <c r="N25" s="137"/>
      <c r="O25" s="137">
        <f t="shared" si="8"/>
        <v>0</v>
      </c>
      <c r="P25" s="137">
        <f t="shared" si="9"/>
        <v>0</v>
      </c>
      <c r="Q25" s="137">
        <f t="shared" si="12"/>
        <v>1</v>
      </c>
      <c r="R25" s="137">
        <f t="shared" si="10"/>
        <v>1</v>
      </c>
      <c r="S25" s="137">
        <f t="shared" si="11"/>
        <v>17000</v>
      </c>
    </row>
    <row r="26" spans="1:19" s="84" customFormat="1" ht="15" x14ac:dyDescent="0.25">
      <c r="A26" s="82">
        <f t="shared" si="0"/>
        <v>19</v>
      </c>
      <c r="B26" s="82" t="s">
        <v>18</v>
      </c>
      <c r="C26" s="83" t="s">
        <v>667</v>
      </c>
      <c r="D26" s="82" t="s">
        <v>482</v>
      </c>
      <c r="E26" s="88" t="s">
        <v>506</v>
      </c>
      <c r="F26" s="83" t="s">
        <v>593</v>
      </c>
      <c r="G26" s="83" t="s">
        <v>649</v>
      </c>
      <c r="H26" s="82" t="s">
        <v>626</v>
      </c>
      <c r="I26" s="82" t="s">
        <v>502</v>
      </c>
      <c r="J26" s="82">
        <v>2</v>
      </c>
      <c r="K26" s="82">
        <v>359900</v>
      </c>
      <c r="L26" s="82">
        <f t="shared" si="13"/>
        <v>719800</v>
      </c>
      <c r="N26" s="137">
        <v>1</v>
      </c>
      <c r="O26" s="137">
        <f t="shared" si="8"/>
        <v>2</v>
      </c>
      <c r="P26" s="137">
        <f t="shared" si="9"/>
        <v>719800</v>
      </c>
      <c r="Q26" s="137">
        <f t="shared" si="12"/>
        <v>0</v>
      </c>
      <c r="R26" s="137">
        <f t="shared" si="10"/>
        <v>0</v>
      </c>
      <c r="S26" s="137">
        <f t="shared" si="11"/>
        <v>0</v>
      </c>
    </row>
    <row r="27" spans="1:19" s="84" customFormat="1" ht="15" x14ac:dyDescent="0.25">
      <c r="A27" s="82">
        <f t="shared" si="0"/>
        <v>20</v>
      </c>
      <c r="B27" s="82" t="s">
        <v>18</v>
      </c>
      <c r="C27" s="83" t="s">
        <v>668</v>
      </c>
      <c r="D27" s="82" t="s">
        <v>482</v>
      </c>
      <c r="E27" s="88" t="s">
        <v>506</v>
      </c>
      <c r="F27" s="83" t="s">
        <v>594</v>
      </c>
      <c r="G27" s="83" t="s">
        <v>649</v>
      </c>
      <c r="H27" s="82" t="s">
        <v>626</v>
      </c>
      <c r="I27" s="82" t="s">
        <v>526</v>
      </c>
      <c r="J27" s="82">
        <v>2</v>
      </c>
      <c r="K27" s="82">
        <v>59000</v>
      </c>
      <c r="L27" s="82">
        <f t="shared" si="13"/>
        <v>118000</v>
      </c>
      <c r="N27" s="137">
        <v>1</v>
      </c>
      <c r="O27" s="137">
        <f t="shared" si="8"/>
        <v>2</v>
      </c>
      <c r="P27" s="137">
        <f t="shared" si="9"/>
        <v>118000</v>
      </c>
      <c r="Q27" s="137">
        <f t="shared" si="12"/>
        <v>0</v>
      </c>
      <c r="R27" s="137">
        <f t="shared" si="10"/>
        <v>0</v>
      </c>
      <c r="S27" s="137">
        <f t="shared" si="11"/>
        <v>0</v>
      </c>
    </row>
    <row r="28" spans="1:19" s="84" customFormat="1" ht="15" x14ac:dyDescent="0.25">
      <c r="A28" s="82">
        <f t="shared" si="0"/>
        <v>21</v>
      </c>
      <c r="B28" s="82" t="s">
        <v>18</v>
      </c>
      <c r="C28" s="83" t="s">
        <v>669</v>
      </c>
      <c r="D28" s="82" t="s">
        <v>482</v>
      </c>
      <c r="E28" s="88" t="s">
        <v>506</v>
      </c>
      <c r="F28" s="83" t="s">
        <v>595</v>
      </c>
      <c r="G28" s="83" t="s">
        <v>650</v>
      </c>
      <c r="H28" s="82" t="s">
        <v>627</v>
      </c>
      <c r="I28" s="82" t="s">
        <v>526</v>
      </c>
      <c r="J28" s="82">
        <v>4</v>
      </c>
      <c r="K28" s="82">
        <v>39990</v>
      </c>
      <c r="L28" s="82">
        <f t="shared" si="13"/>
        <v>159960</v>
      </c>
      <c r="N28" s="137">
        <v>1</v>
      </c>
      <c r="O28" s="137">
        <f t="shared" si="8"/>
        <v>4</v>
      </c>
      <c r="P28" s="137">
        <f t="shared" si="9"/>
        <v>159960</v>
      </c>
      <c r="Q28" s="137">
        <f t="shared" si="12"/>
        <v>0</v>
      </c>
      <c r="R28" s="137">
        <f t="shared" si="10"/>
        <v>0</v>
      </c>
      <c r="S28" s="137">
        <f t="shared" si="11"/>
        <v>0</v>
      </c>
    </row>
    <row r="29" spans="1:19" s="84" customFormat="1" ht="45" x14ac:dyDescent="0.25">
      <c r="A29" s="82">
        <f t="shared" si="0"/>
        <v>22</v>
      </c>
      <c r="B29" s="82" t="s">
        <v>18</v>
      </c>
      <c r="C29" s="83" t="s">
        <v>490</v>
      </c>
      <c r="D29" s="82" t="s">
        <v>482</v>
      </c>
      <c r="E29" s="88" t="s">
        <v>507</v>
      </c>
      <c r="F29" s="83" t="s">
        <v>596</v>
      </c>
      <c r="G29" s="83" t="s">
        <v>651</v>
      </c>
      <c r="H29" s="82" t="s">
        <v>628</v>
      </c>
      <c r="I29" s="82" t="s">
        <v>487</v>
      </c>
      <c r="J29" s="82">
        <v>1</v>
      </c>
      <c r="K29" s="82">
        <v>493950</v>
      </c>
      <c r="L29" s="82">
        <f t="shared" si="13"/>
        <v>493950</v>
      </c>
      <c r="N29" s="137"/>
      <c r="O29" s="137">
        <f t="shared" si="8"/>
        <v>0</v>
      </c>
      <c r="P29" s="137">
        <f t="shared" si="9"/>
        <v>0</v>
      </c>
      <c r="Q29" s="137">
        <f t="shared" si="12"/>
        <v>1</v>
      </c>
      <c r="R29" s="137">
        <f t="shared" si="10"/>
        <v>1</v>
      </c>
      <c r="S29" s="137">
        <f t="shared" si="11"/>
        <v>493950</v>
      </c>
    </row>
    <row r="30" spans="1:19" s="84" customFormat="1" ht="45" x14ac:dyDescent="0.25">
      <c r="A30" s="82">
        <f t="shared" si="0"/>
        <v>23</v>
      </c>
      <c r="B30" s="82" t="s">
        <v>18</v>
      </c>
      <c r="C30" s="83" t="s">
        <v>670</v>
      </c>
      <c r="D30" s="82" t="s">
        <v>482</v>
      </c>
      <c r="E30" s="88" t="s">
        <v>507</v>
      </c>
      <c r="F30" s="83" t="s">
        <v>597</v>
      </c>
      <c r="G30" s="83" t="s">
        <v>652</v>
      </c>
      <c r="H30" s="82" t="s">
        <v>629</v>
      </c>
      <c r="I30" s="82" t="s">
        <v>671</v>
      </c>
      <c r="J30" s="87">
        <f>326.37</f>
        <v>326.37</v>
      </c>
      <c r="K30" s="82">
        <f>1499997/J30</f>
        <v>4596.0014707234122</v>
      </c>
      <c r="L30" s="82">
        <f t="shared" si="13"/>
        <v>1499997</v>
      </c>
      <c r="N30" s="137"/>
      <c r="O30" s="137">
        <f t="shared" si="8"/>
        <v>0</v>
      </c>
      <c r="P30" s="137">
        <f t="shared" si="9"/>
        <v>0</v>
      </c>
      <c r="Q30" s="137">
        <f t="shared" si="12"/>
        <v>1</v>
      </c>
      <c r="R30" s="137">
        <f t="shared" si="10"/>
        <v>326.37</v>
      </c>
      <c r="S30" s="137">
        <f t="shared" si="11"/>
        <v>1499997</v>
      </c>
    </row>
    <row r="31" spans="1:19" s="84" customFormat="1" ht="38.25" x14ac:dyDescent="0.25">
      <c r="A31" s="82">
        <f t="shared" si="0"/>
        <v>24</v>
      </c>
      <c r="B31" s="82" t="s">
        <v>18</v>
      </c>
      <c r="C31" s="83" t="s">
        <v>672</v>
      </c>
      <c r="D31" s="82" t="s">
        <v>482</v>
      </c>
      <c r="E31" s="88" t="s">
        <v>507</v>
      </c>
      <c r="F31" s="83" t="s">
        <v>598</v>
      </c>
      <c r="G31" s="83" t="s">
        <v>653</v>
      </c>
      <c r="H31" s="82" t="s">
        <v>630</v>
      </c>
      <c r="I31" s="82" t="s">
        <v>673</v>
      </c>
      <c r="J31" s="87">
        <v>115.58999915776749</v>
      </c>
      <c r="K31" s="87">
        <v>562315.04</v>
      </c>
      <c r="L31" s="82">
        <f t="shared" si="13"/>
        <v>64997995</v>
      </c>
      <c r="N31" s="137"/>
      <c r="O31" s="137">
        <f t="shared" si="8"/>
        <v>0</v>
      </c>
      <c r="P31" s="137">
        <f t="shared" si="9"/>
        <v>0</v>
      </c>
      <c r="Q31" s="137">
        <f t="shared" si="12"/>
        <v>1</v>
      </c>
      <c r="R31" s="137">
        <f t="shared" si="10"/>
        <v>115.58999915776749</v>
      </c>
      <c r="S31" s="137">
        <f t="shared" si="11"/>
        <v>64997995</v>
      </c>
    </row>
    <row r="32" spans="1:19" s="84" customFormat="1" ht="38.25" x14ac:dyDescent="0.25">
      <c r="A32" s="82">
        <f t="shared" si="0"/>
        <v>25</v>
      </c>
      <c r="B32" s="82" t="s">
        <v>18</v>
      </c>
      <c r="C32" s="83" t="s">
        <v>524</v>
      </c>
      <c r="D32" s="82" t="s">
        <v>482</v>
      </c>
      <c r="E32" s="88" t="s">
        <v>507</v>
      </c>
      <c r="F32" s="83" t="s">
        <v>599</v>
      </c>
      <c r="G32" s="83" t="s">
        <v>654</v>
      </c>
      <c r="H32" s="82" t="s">
        <v>631</v>
      </c>
      <c r="I32" s="82" t="s">
        <v>538</v>
      </c>
      <c r="J32" s="87">
        <v>31250</v>
      </c>
      <c r="K32" s="82">
        <v>800</v>
      </c>
      <c r="L32" s="87">
        <f t="shared" ref="L32:L47" si="14">+J32*K32</f>
        <v>25000000</v>
      </c>
      <c r="N32" s="137"/>
      <c r="O32" s="137">
        <f t="shared" si="8"/>
        <v>0</v>
      </c>
      <c r="P32" s="137">
        <f t="shared" si="9"/>
        <v>0</v>
      </c>
      <c r="Q32" s="137">
        <f t="shared" si="12"/>
        <v>1</v>
      </c>
      <c r="R32" s="137">
        <f t="shared" si="10"/>
        <v>31250</v>
      </c>
      <c r="S32" s="137">
        <f t="shared" si="11"/>
        <v>25000000</v>
      </c>
    </row>
    <row r="33" spans="1:19" s="84" customFormat="1" ht="45" x14ac:dyDescent="0.25">
      <c r="A33" s="82">
        <f t="shared" si="0"/>
        <v>26</v>
      </c>
      <c r="B33" s="82" t="s">
        <v>18</v>
      </c>
      <c r="C33" s="83" t="s">
        <v>493</v>
      </c>
      <c r="D33" s="82" t="s">
        <v>482</v>
      </c>
      <c r="E33" s="88" t="s">
        <v>507</v>
      </c>
      <c r="F33" s="83" t="s">
        <v>600</v>
      </c>
      <c r="G33" s="83" t="s">
        <v>494</v>
      </c>
      <c r="H33" s="82" t="s">
        <v>632</v>
      </c>
      <c r="I33" s="82" t="s">
        <v>495</v>
      </c>
      <c r="J33" s="87">
        <v>33.020005805015963</v>
      </c>
      <c r="K33" s="87">
        <v>60464.95</v>
      </c>
      <c r="L33" s="87">
        <f t="shared" si="14"/>
        <v>1996552.9999999998</v>
      </c>
      <c r="N33" s="137"/>
      <c r="O33" s="137">
        <f t="shared" si="8"/>
        <v>0</v>
      </c>
      <c r="P33" s="137">
        <f t="shared" si="9"/>
        <v>0</v>
      </c>
      <c r="Q33" s="137">
        <f t="shared" si="12"/>
        <v>1</v>
      </c>
      <c r="R33" s="137">
        <f t="shared" si="10"/>
        <v>33.020005805015963</v>
      </c>
      <c r="S33" s="137">
        <f t="shared" si="11"/>
        <v>1996552.9999999998</v>
      </c>
    </row>
    <row r="34" spans="1:19" s="84" customFormat="1" ht="90" x14ac:dyDescent="0.25">
      <c r="A34" s="82">
        <f t="shared" si="0"/>
        <v>27</v>
      </c>
      <c r="B34" s="82" t="s">
        <v>18</v>
      </c>
      <c r="C34" s="83" t="s">
        <v>489</v>
      </c>
      <c r="D34" s="82" t="s">
        <v>482</v>
      </c>
      <c r="E34" s="88" t="s">
        <v>507</v>
      </c>
      <c r="F34" s="83" t="s">
        <v>601</v>
      </c>
      <c r="G34" s="83" t="s">
        <v>651</v>
      </c>
      <c r="H34" s="82" t="s">
        <v>628</v>
      </c>
      <c r="I34" s="82" t="s">
        <v>487</v>
      </c>
      <c r="J34" s="87">
        <v>3</v>
      </c>
      <c r="K34" s="82">
        <v>1770650</v>
      </c>
      <c r="L34" s="87">
        <f t="shared" si="14"/>
        <v>5311950</v>
      </c>
      <c r="N34" s="137"/>
      <c r="O34" s="137">
        <f t="shared" si="8"/>
        <v>0</v>
      </c>
      <c r="P34" s="137">
        <f t="shared" si="9"/>
        <v>0</v>
      </c>
      <c r="Q34" s="137">
        <f t="shared" si="12"/>
        <v>1</v>
      </c>
      <c r="R34" s="137">
        <f t="shared" si="10"/>
        <v>3</v>
      </c>
      <c r="S34" s="137">
        <f t="shared" si="11"/>
        <v>5311950</v>
      </c>
    </row>
    <row r="35" spans="1:19" s="84" customFormat="1" ht="45" x14ac:dyDescent="0.25">
      <c r="A35" s="82">
        <f t="shared" si="0"/>
        <v>28</v>
      </c>
      <c r="B35" s="82" t="s">
        <v>18</v>
      </c>
      <c r="C35" s="83" t="s">
        <v>523</v>
      </c>
      <c r="D35" s="82" t="s">
        <v>482</v>
      </c>
      <c r="E35" s="88" t="s">
        <v>508</v>
      </c>
      <c r="F35" s="83" t="s">
        <v>602</v>
      </c>
      <c r="G35" s="83" t="s">
        <v>655</v>
      </c>
      <c r="H35" s="82" t="s">
        <v>633</v>
      </c>
      <c r="I35" s="82" t="s">
        <v>487</v>
      </c>
      <c r="J35" s="87">
        <v>3</v>
      </c>
      <c r="K35" s="82">
        <v>225000</v>
      </c>
      <c r="L35" s="87">
        <f t="shared" si="14"/>
        <v>675000</v>
      </c>
      <c r="N35" s="137"/>
      <c r="O35" s="137">
        <f t="shared" si="8"/>
        <v>0</v>
      </c>
      <c r="P35" s="137">
        <f t="shared" si="9"/>
        <v>0</v>
      </c>
      <c r="Q35" s="137">
        <f t="shared" si="12"/>
        <v>1</v>
      </c>
      <c r="R35" s="137">
        <f t="shared" si="10"/>
        <v>3</v>
      </c>
      <c r="S35" s="137">
        <f t="shared" si="11"/>
        <v>675000</v>
      </c>
    </row>
    <row r="36" spans="1:19" s="84" customFormat="1" ht="38.25" x14ac:dyDescent="0.25">
      <c r="A36" s="82">
        <f t="shared" si="0"/>
        <v>29</v>
      </c>
      <c r="B36" s="82" t="s">
        <v>18</v>
      </c>
      <c r="C36" s="83" t="s">
        <v>481</v>
      </c>
      <c r="D36" s="82" t="s">
        <v>482</v>
      </c>
      <c r="E36" s="88" t="s">
        <v>510</v>
      </c>
      <c r="F36" s="83" t="s">
        <v>603</v>
      </c>
      <c r="G36" s="83" t="s">
        <v>656</v>
      </c>
      <c r="H36" s="82" t="s">
        <v>634</v>
      </c>
      <c r="I36" s="82" t="s">
        <v>484</v>
      </c>
      <c r="J36" s="87">
        <v>1000</v>
      </c>
      <c r="K36" s="82">
        <v>9000</v>
      </c>
      <c r="L36" s="87">
        <f t="shared" si="14"/>
        <v>9000000</v>
      </c>
      <c r="N36" s="137"/>
      <c r="O36" s="137">
        <f t="shared" ref="O36" si="15">+IF(N36&gt;0,J36,0)</f>
        <v>0</v>
      </c>
      <c r="P36" s="137">
        <f t="shared" ref="P36" si="16">+IF(N36&gt;0,L36,0)</f>
        <v>0</v>
      </c>
      <c r="Q36" s="137">
        <f t="shared" ref="Q36" si="17">+IF(N36&gt;0,0,1)</f>
        <v>1</v>
      </c>
      <c r="R36" s="137">
        <f t="shared" ref="R36" si="18">+IF(Q36&gt;0,J36,0)</f>
        <v>1000</v>
      </c>
      <c r="S36" s="137">
        <f t="shared" ref="S36" si="19">+IF(Q36&gt;0,L36,0)</f>
        <v>9000000</v>
      </c>
    </row>
    <row r="37" spans="1:19" s="84" customFormat="1" ht="38.25" x14ac:dyDescent="0.25">
      <c r="A37" s="82">
        <f t="shared" si="0"/>
        <v>30</v>
      </c>
      <c r="B37" s="82" t="s">
        <v>18</v>
      </c>
      <c r="C37" s="83" t="s">
        <v>481</v>
      </c>
      <c r="D37" s="82" t="s">
        <v>482</v>
      </c>
      <c r="E37" s="88" t="s">
        <v>510</v>
      </c>
      <c r="F37" s="83" t="s">
        <v>603</v>
      </c>
      <c r="G37" s="83" t="s">
        <v>656</v>
      </c>
      <c r="H37" s="82" t="s">
        <v>634</v>
      </c>
      <c r="I37" s="82" t="s">
        <v>484</v>
      </c>
      <c r="J37" s="87">
        <v>1000</v>
      </c>
      <c r="K37" s="82">
        <v>10000</v>
      </c>
      <c r="L37" s="87">
        <f t="shared" ref="L37" si="20">+J37*K37</f>
        <v>10000000</v>
      </c>
      <c r="N37" s="137"/>
      <c r="O37" s="137">
        <f t="shared" si="8"/>
        <v>0</v>
      </c>
      <c r="P37" s="137">
        <f t="shared" si="9"/>
        <v>0</v>
      </c>
      <c r="Q37" s="137"/>
      <c r="R37" s="137">
        <f t="shared" si="10"/>
        <v>0</v>
      </c>
      <c r="S37" s="137">
        <f t="shared" si="11"/>
        <v>0</v>
      </c>
    </row>
    <row r="38" spans="1:19" s="84" customFormat="1" ht="38.25" x14ac:dyDescent="0.25">
      <c r="A38" s="82">
        <f t="shared" si="0"/>
        <v>31</v>
      </c>
      <c r="B38" s="82" t="s">
        <v>18</v>
      </c>
      <c r="C38" s="83" t="s">
        <v>485</v>
      </c>
      <c r="D38" s="82" t="s">
        <v>482</v>
      </c>
      <c r="E38" s="88" t="s">
        <v>508</v>
      </c>
      <c r="F38" s="83" t="s">
        <v>604</v>
      </c>
      <c r="G38" s="83" t="s">
        <v>486</v>
      </c>
      <c r="H38" s="82" t="s">
        <v>635</v>
      </c>
      <c r="I38" s="82" t="s">
        <v>487</v>
      </c>
      <c r="J38" s="87">
        <v>3</v>
      </c>
      <c r="K38" s="82">
        <f>4600000/3</f>
        <v>1533333.3333333333</v>
      </c>
      <c r="L38" s="87">
        <f t="shared" si="14"/>
        <v>4600000</v>
      </c>
      <c r="N38" s="137"/>
      <c r="O38" s="137">
        <f t="shared" si="8"/>
        <v>0</v>
      </c>
      <c r="P38" s="137">
        <f t="shared" si="9"/>
        <v>0</v>
      </c>
      <c r="Q38" s="137">
        <f t="shared" si="12"/>
        <v>1</v>
      </c>
      <c r="R38" s="137">
        <f t="shared" si="10"/>
        <v>3</v>
      </c>
      <c r="S38" s="137">
        <f t="shared" si="11"/>
        <v>4600000</v>
      </c>
    </row>
    <row r="39" spans="1:19" s="84" customFormat="1" ht="38.25" x14ac:dyDescent="0.25">
      <c r="A39" s="82">
        <f t="shared" si="0"/>
        <v>32</v>
      </c>
      <c r="B39" s="82" t="s">
        <v>18</v>
      </c>
      <c r="C39" s="83" t="s">
        <v>528</v>
      </c>
      <c r="D39" s="82" t="s">
        <v>482</v>
      </c>
      <c r="E39" s="88" t="s">
        <v>509</v>
      </c>
      <c r="F39" s="83" t="s">
        <v>605</v>
      </c>
      <c r="G39" s="83" t="s">
        <v>496</v>
      </c>
      <c r="H39" s="82" t="s">
        <v>636</v>
      </c>
      <c r="I39" s="82" t="s">
        <v>487</v>
      </c>
      <c r="J39" s="87">
        <v>1</v>
      </c>
      <c r="K39" s="82">
        <v>537795</v>
      </c>
      <c r="L39" s="87">
        <f t="shared" si="14"/>
        <v>537795</v>
      </c>
      <c r="N39" s="137"/>
      <c r="O39" s="137">
        <f t="shared" si="8"/>
        <v>0</v>
      </c>
      <c r="P39" s="137">
        <f t="shared" si="9"/>
        <v>0</v>
      </c>
      <c r="Q39" s="137">
        <f t="shared" si="12"/>
        <v>1</v>
      </c>
      <c r="R39" s="137">
        <f t="shared" si="10"/>
        <v>1</v>
      </c>
      <c r="S39" s="137">
        <f t="shared" si="11"/>
        <v>537795</v>
      </c>
    </row>
    <row r="40" spans="1:19" s="84" customFormat="1" ht="38.25" x14ac:dyDescent="0.25">
      <c r="A40" s="82">
        <f t="shared" si="0"/>
        <v>33</v>
      </c>
      <c r="B40" s="82" t="s">
        <v>18</v>
      </c>
      <c r="C40" s="83" t="s">
        <v>498</v>
      </c>
      <c r="D40" s="82" t="s">
        <v>482</v>
      </c>
      <c r="E40" s="88" t="s">
        <v>508</v>
      </c>
      <c r="F40" s="83" t="s">
        <v>606</v>
      </c>
      <c r="G40" s="83" t="s">
        <v>499</v>
      </c>
      <c r="H40" s="82" t="s">
        <v>637</v>
      </c>
      <c r="I40" s="82" t="s">
        <v>487</v>
      </c>
      <c r="J40" s="87">
        <v>3</v>
      </c>
      <c r="K40" s="82">
        <v>900000</v>
      </c>
      <c r="L40" s="87">
        <f t="shared" si="14"/>
        <v>2700000</v>
      </c>
      <c r="N40" s="137"/>
      <c r="O40" s="137">
        <f t="shared" si="8"/>
        <v>0</v>
      </c>
      <c r="P40" s="137">
        <f t="shared" si="9"/>
        <v>0</v>
      </c>
      <c r="Q40" s="137">
        <f t="shared" si="12"/>
        <v>1</v>
      </c>
      <c r="R40" s="137">
        <f t="shared" si="10"/>
        <v>3</v>
      </c>
      <c r="S40" s="137">
        <f t="shared" si="11"/>
        <v>2700000</v>
      </c>
    </row>
    <row r="41" spans="1:19" s="84" customFormat="1" ht="60" x14ac:dyDescent="0.25">
      <c r="A41" s="82">
        <f t="shared" si="0"/>
        <v>34</v>
      </c>
      <c r="B41" s="82" t="s">
        <v>18</v>
      </c>
      <c r="C41" s="83" t="s">
        <v>488</v>
      </c>
      <c r="D41" s="82" t="s">
        <v>482</v>
      </c>
      <c r="E41" s="88" t="s">
        <v>508</v>
      </c>
      <c r="F41" s="83" t="s">
        <v>607</v>
      </c>
      <c r="G41" s="83" t="s">
        <v>648</v>
      </c>
      <c r="H41" s="82" t="s">
        <v>623</v>
      </c>
      <c r="I41" s="82" t="s">
        <v>487</v>
      </c>
      <c r="J41" s="87">
        <v>3</v>
      </c>
      <c r="K41" s="82">
        <v>3003000</v>
      </c>
      <c r="L41" s="87">
        <f t="shared" si="14"/>
        <v>9009000</v>
      </c>
      <c r="N41" s="137"/>
      <c r="O41" s="137">
        <f t="shared" si="8"/>
        <v>0</v>
      </c>
      <c r="P41" s="137">
        <f t="shared" si="9"/>
        <v>0</v>
      </c>
      <c r="Q41" s="137">
        <f t="shared" si="12"/>
        <v>1</v>
      </c>
      <c r="R41" s="137">
        <f t="shared" si="10"/>
        <v>3</v>
      </c>
      <c r="S41" s="137">
        <f t="shared" si="11"/>
        <v>9009000</v>
      </c>
    </row>
    <row r="42" spans="1:19" s="84" customFormat="1" ht="45" x14ac:dyDescent="0.25">
      <c r="A42" s="82">
        <f t="shared" ref="A42:A47" si="21">+ROW(A42)-7</f>
        <v>35</v>
      </c>
      <c r="B42" s="82" t="s">
        <v>18</v>
      </c>
      <c r="C42" s="83" t="s">
        <v>523</v>
      </c>
      <c r="D42" s="82" t="s">
        <v>482</v>
      </c>
      <c r="E42" s="88" t="s">
        <v>508</v>
      </c>
      <c r="F42" s="83" t="s">
        <v>608</v>
      </c>
      <c r="G42" s="83" t="s">
        <v>655</v>
      </c>
      <c r="H42" s="82" t="s">
        <v>633</v>
      </c>
      <c r="I42" s="82" t="s">
        <v>487</v>
      </c>
      <c r="J42" s="87">
        <v>3</v>
      </c>
      <c r="K42" s="82">
        <v>1107000</v>
      </c>
      <c r="L42" s="87">
        <f t="shared" si="14"/>
        <v>3321000</v>
      </c>
      <c r="N42" s="137"/>
      <c r="O42" s="137">
        <f t="shared" si="8"/>
        <v>0</v>
      </c>
      <c r="P42" s="137">
        <f t="shared" si="9"/>
        <v>0</v>
      </c>
      <c r="Q42" s="137">
        <f t="shared" si="12"/>
        <v>1</v>
      </c>
      <c r="R42" s="137">
        <f t="shared" si="10"/>
        <v>3</v>
      </c>
      <c r="S42" s="137">
        <f t="shared" si="11"/>
        <v>3321000</v>
      </c>
    </row>
    <row r="43" spans="1:19" s="84" customFormat="1" ht="45" x14ac:dyDescent="0.25">
      <c r="A43" s="82">
        <f t="shared" si="21"/>
        <v>36</v>
      </c>
      <c r="B43" s="82" t="s">
        <v>18</v>
      </c>
      <c r="C43" s="83" t="s">
        <v>534</v>
      </c>
      <c r="D43" s="82" t="s">
        <v>535</v>
      </c>
      <c r="E43" s="88" t="s">
        <v>679</v>
      </c>
      <c r="F43" s="83" t="s">
        <v>675</v>
      </c>
      <c r="G43" s="83" t="s">
        <v>539</v>
      </c>
      <c r="H43" s="82">
        <v>30105810241353</v>
      </c>
      <c r="I43" s="82" t="s">
        <v>526</v>
      </c>
      <c r="J43" s="87">
        <v>1</v>
      </c>
      <c r="K43" s="87">
        <v>3500000</v>
      </c>
      <c r="L43" s="87">
        <f t="shared" si="14"/>
        <v>3500000</v>
      </c>
      <c r="N43" s="137">
        <v>1</v>
      </c>
      <c r="O43" s="137">
        <f t="shared" si="8"/>
        <v>1</v>
      </c>
      <c r="P43" s="137">
        <f t="shared" si="9"/>
        <v>3500000</v>
      </c>
      <c r="Q43" s="137">
        <f t="shared" si="12"/>
        <v>0</v>
      </c>
      <c r="R43" s="137">
        <f t="shared" si="10"/>
        <v>0</v>
      </c>
      <c r="S43" s="137">
        <f t="shared" si="11"/>
        <v>0</v>
      </c>
    </row>
    <row r="44" spans="1:19" s="84" customFormat="1" ht="38.25" x14ac:dyDescent="0.25">
      <c r="A44" s="82">
        <f t="shared" si="21"/>
        <v>37</v>
      </c>
      <c r="B44" s="82" t="s">
        <v>18</v>
      </c>
      <c r="C44" s="83" t="s">
        <v>533</v>
      </c>
      <c r="D44" s="82" t="s">
        <v>535</v>
      </c>
      <c r="E44" s="88" t="s">
        <v>679</v>
      </c>
      <c r="F44" s="83" t="s">
        <v>676</v>
      </c>
      <c r="G44" s="83" t="s">
        <v>674</v>
      </c>
      <c r="H44" s="82">
        <v>200543309</v>
      </c>
      <c r="I44" s="82" t="s">
        <v>526</v>
      </c>
      <c r="J44" s="87">
        <v>1</v>
      </c>
      <c r="K44" s="82">
        <v>12124014</v>
      </c>
      <c r="L44" s="87">
        <f t="shared" ref="L44" si="22">+J44*K44</f>
        <v>12124014</v>
      </c>
      <c r="N44" s="137">
        <v>1</v>
      </c>
      <c r="O44" s="137">
        <f t="shared" ref="O44" si="23">+IF(N44&gt;0,J44,0)</f>
        <v>1</v>
      </c>
      <c r="P44" s="137">
        <f t="shared" ref="P44" si="24">+IF(N44&gt;0,L44,0)</f>
        <v>12124014</v>
      </c>
      <c r="Q44" s="137">
        <f t="shared" ref="Q44" si="25">+IF(N44&gt;0,0,1)</f>
        <v>0</v>
      </c>
      <c r="R44" s="137">
        <f t="shared" ref="R44" si="26">+IF(Q44&gt;0,J44,0)</f>
        <v>0</v>
      </c>
      <c r="S44" s="137">
        <f t="shared" ref="S44" si="27">+IF(Q44&gt;0,L44,0)</f>
        <v>0</v>
      </c>
    </row>
    <row r="45" spans="1:19" s="84" customFormat="1" ht="38.25" x14ac:dyDescent="0.25">
      <c r="A45" s="82">
        <f t="shared" si="21"/>
        <v>38</v>
      </c>
      <c r="B45" s="82" t="s">
        <v>18</v>
      </c>
      <c r="C45" s="83" t="s">
        <v>533</v>
      </c>
      <c r="D45" s="82" t="s">
        <v>535</v>
      </c>
      <c r="E45" s="88" t="s">
        <v>679</v>
      </c>
      <c r="F45" s="83" t="s">
        <v>676</v>
      </c>
      <c r="G45" s="83" t="s">
        <v>674</v>
      </c>
      <c r="H45" s="82">
        <v>200543309</v>
      </c>
      <c r="I45" s="82" t="s">
        <v>526</v>
      </c>
      <c r="J45" s="87">
        <v>1</v>
      </c>
      <c r="K45" s="82">
        <v>7716768</v>
      </c>
      <c r="L45" s="87">
        <f t="shared" si="14"/>
        <v>7716768</v>
      </c>
      <c r="N45" s="177"/>
      <c r="O45" s="137">
        <f t="shared" si="8"/>
        <v>0</v>
      </c>
      <c r="P45" s="137">
        <f t="shared" si="9"/>
        <v>0</v>
      </c>
      <c r="Q45" s="177"/>
      <c r="R45" s="137">
        <f t="shared" si="10"/>
        <v>0</v>
      </c>
      <c r="S45" s="137">
        <f t="shared" si="11"/>
        <v>0</v>
      </c>
    </row>
    <row r="46" spans="1:19" s="84" customFormat="1" ht="45" x14ac:dyDescent="0.25">
      <c r="A46" s="82">
        <f t="shared" si="21"/>
        <v>39</v>
      </c>
      <c r="B46" s="82" t="s">
        <v>18</v>
      </c>
      <c r="C46" s="83" t="s">
        <v>534</v>
      </c>
      <c r="D46" s="82" t="s">
        <v>535</v>
      </c>
      <c r="E46" s="88" t="s">
        <v>679</v>
      </c>
      <c r="F46" s="83" t="s">
        <v>677</v>
      </c>
      <c r="G46" s="83" t="s">
        <v>539</v>
      </c>
      <c r="H46" s="82">
        <v>30105810241353</v>
      </c>
      <c r="I46" s="82" t="s">
        <v>526</v>
      </c>
      <c r="J46" s="87">
        <v>1</v>
      </c>
      <c r="K46" s="82">
        <v>3500000</v>
      </c>
      <c r="L46" s="87">
        <f t="shared" si="14"/>
        <v>3500000</v>
      </c>
      <c r="N46" s="137">
        <v>1</v>
      </c>
      <c r="O46" s="137">
        <f t="shared" si="8"/>
        <v>1</v>
      </c>
      <c r="P46" s="137">
        <f t="shared" si="9"/>
        <v>3500000</v>
      </c>
      <c r="Q46" s="137">
        <f t="shared" si="12"/>
        <v>0</v>
      </c>
      <c r="R46" s="137">
        <f t="shared" si="10"/>
        <v>0</v>
      </c>
      <c r="S46" s="137">
        <f t="shared" si="11"/>
        <v>0</v>
      </c>
    </row>
    <row r="47" spans="1:19" s="84" customFormat="1" ht="38.25" x14ac:dyDescent="0.25">
      <c r="A47" s="82">
        <f t="shared" si="21"/>
        <v>40</v>
      </c>
      <c r="B47" s="82" t="s">
        <v>18</v>
      </c>
      <c r="C47" s="83" t="s">
        <v>533</v>
      </c>
      <c r="D47" s="82" t="s">
        <v>535</v>
      </c>
      <c r="E47" s="88" t="s">
        <v>679</v>
      </c>
      <c r="F47" s="83" t="s">
        <v>678</v>
      </c>
      <c r="G47" s="83" t="s">
        <v>674</v>
      </c>
      <c r="H47" s="82">
        <v>200543309</v>
      </c>
      <c r="I47" s="82" t="s">
        <v>526</v>
      </c>
      <c r="J47" s="87">
        <v>1</v>
      </c>
      <c r="K47" s="82">
        <v>32287233</v>
      </c>
      <c r="L47" s="87">
        <f t="shared" si="14"/>
        <v>32287233</v>
      </c>
      <c r="N47" s="137">
        <v>1</v>
      </c>
      <c r="O47" s="137">
        <f t="shared" si="8"/>
        <v>1</v>
      </c>
      <c r="P47" s="137">
        <f t="shared" si="9"/>
        <v>32287233</v>
      </c>
      <c r="Q47" s="137">
        <f t="shared" si="12"/>
        <v>0</v>
      </c>
      <c r="R47" s="137">
        <f t="shared" si="10"/>
        <v>0</v>
      </c>
      <c r="S47" s="137">
        <f t="shared" si="11"/>
        <v>0</v>
      </c>
    </row>
    <row r="48" spans="1:19" x14ac:dyDescent="0.25">
      <c r="B48" s="132"/>
      <c r="D48" s="132"/>
      <c r="E48" s="132"/>
      <c r="F48" s="132"/>
      <c r="G48" s="132"/>
      <c r="H48" s="132"/>
      <c r="I48" s="132"/>
      <c r="J48" s="132"/>
      <c r="K48" s="132"/>
      <c r="L48" s="151">
        <f>SUM(L8:L47)</f>
        <v>1586121965</v>
      </c>
      <c r="M48" s="132">
        <f>+L48-P48-S48</f>
        <v>17996768</v>
      </c>
      <c r="N48" s="24">
        <f t="shared" ref="N48:S48" si="28">SUM(N8:N47)</f>
        <v>16</v>
      </c>
      <c r="O48" s="24">
        <f t="shared" si="28"/>
        <v>563</v>
      </c>
      <c r="P48" s="24">
        <f t="shared" si="28"/>
        <v>57360757</v>
      </c>
      <c r="Q48" s="24">
        <f t="shared" si="28"/>
        <v>21</v>
      </c>
      <c r="R48" s="24">
        <f t="shared" si="28"/>
        <v>32770.980004962781</v>
      </c>
      <c r="S48" s="24">
        <f t="shared" si="28"/>
        <v>1510764440</v>
      </c>
    </row>
    <row r="49" spans="2:19" ht="48.75" customHeight="1" x14ac:dyDescent="0.25">
      <c r="B49" s="187" t="s">
        <v>70</v>
      </c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P49" s="137"/>
      <c r="Q49" s="137"/>
      <c r="R49" s="137"/>
      <c r="S49" s="137"/>
    </row>
  </sheetData>
  <autoFilter ref="A5:S49" xr:uid="{00000000-0009-0000-0000-000004000000}">
    <filterColumn colId="7" showButton="0"/>
  </autoFilter>
  <mergeCells count="15">
    <mergeCell ref="I1:L1"/>
    <mergeCell ref="B49:L49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/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 x14ac:dyDescent="0.25">
      <c r="F1" s="186" t="s">
        <v>77</v>
      </c>
      <c r="G1" s="186"/>
      <c r="H1" s="186"/>
    </row>
    <row r="2" spans="1:13" x14ac:dyDescent="0.25">
      <c r="H2" s="52"/>
    </row>
    <row r="3" spans="1:13" ht="81.75" customHeight="1" x14ac:dyDescent="0.25">
      <c r="A3" s="194" t="s">
        <v>549</v>
      </c>
      <c r="B3" s="194"/>
      <c r="C3" s="194"/>
      <c r="D3" s="194"/>
      <c r="E3" s="194"/>
      <c r="F3" s="194"/>
      <c r="G3" s="194"/>
      <c r="H3" s="194"/>
      <c r="I3" s="22"/>
      <c r="J3" s="22"/>
      <c r="K3" s="22"/>
      <c r="L3" s="22"/>
    </row>
    <row r="4" spans="1:13" x14ac:dyDescent="0.25">
      <c r="H4" s="24"/>
    </row>
    <row r="5" spans="1:13" ht="45" customHeight="1" x14ac:dyDescent="0.25">
      <c r="A5" s="211" t="s">
        <v>13</v>
      </c>
      <c r="B5" s="211" t="s">
        <v>14</v>
      </c>
      <c r="C5" s="211" t="s">
        <v>52</v>
      </c>
      <c r="D5" s="211" t="s">
        <v>43</v>
      </c>
      <c r="E5" s="211" t="s">
        <v>11</v>
      </c>
      <c r="F5" s="193" t="s">
        <v>53</v>
      </c>
      <c r="G5" s="193"/>
      <c r="H5" s="211" t="s">
        <v>65</v>
      </c>
      <c r="M5" s="25"/>
    </row>
    <row r="6" spans="1:13" ht="126.75" customHeight="1" x14ac:dyDescent="0.25">
      <c r="A6" s="212"/>
      <c r="B6" s="212"/>
      <c r="C6" s="212"/>
      <c r="D6" s="212"/>
      <c r="E6" s="212"/>
      <c r="F6" s="63" t="s">
        <v>59</v>
      </c>
      <c r="G6" s="63" t="s">
        <v>62</v>
      </c>
      <c r="H6" s="212"/>
    </row>
    <row r="7" spans="1:13" ht="37.5" customHeight="1" x14ac:dyDescent="0.25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 x14ac:dyDescent="0.25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 x14ac:dyDescent="0.25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 x14ac:dyDescent="0.25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 x14ac:dyDescent="0.25">
      <c r="B12" s="187" t="s">
        <v>70</v>
      </c>
      <c r="C12" s="187"/>
      <c r="D12" s="187"/>
      <c r="E12" s="187"/>
      <c r="F12" s="187"/>
      <c r="G12" s="187"/>
      <c r="H12" s="187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/>
  </sheetViews>
  <sheetFormatPr defaultColWidth="9.140625" defaultRowHeight="15" x14ac:dyDescent="0.2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178" t="s">
        <v>78</v>
      </c>
      <c r="I1" s="179"/>
      <c r="J1" s="179"/>
      <c r="K1" s="179"/>
    </row>
    <row r="2" spans="1:11" ht="70.150000000000006" customHeight="1" x14ac:dyDescent="0.25">
      <c r="A2" s="213" t="s">
        <v>550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ht="15.75" x14ac:dyDescent="0.25">
      <c r="A3" s="218" t="s">
        <v>511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K4" s="29"/>
    </row>
    <row r="5" spans="1:11" s="36" customFormat="1" ht="33" customHeight="1" x14ac:dyDescent="0.25">
      <c r="A5" s="214" t="s">
        <v>13</v>
      </c>
      <c r="B5" s="214" t="s">
        <v>27</v>
      </c>
      <c r="C5" s="214" t="s">
        <v>25</v>
      </c>
      <c r="D5" s="214" t="s">
        <v>22</v>
      </c>
      <c r="E5" s="214" t="s">
        <v>23</v>
      </c>
      <c r="F5" s="216" t="s">
        <v>26</v>
      </c>
      <c r="G5" s="217"/>
      <c r="H5" s="214" t="s">
        <v>71</v>
      </c>
      <c r="I5" s="214" t="s">
        <v>68</v>
      </c>
      <c r="J5" s="214" t="s">
        <v>72</v>
      </c>
      <c r="K5" s="214" t="s">
        <v>28</v>
      </c>
    </row>
    <row r="6" spans="1:11" s="36" customFormat="1" ht="105.75" customHeight="1" x14ac:dyDescent="0.25">
      <c r="A6" s="215"/>
      <c r="B6" s="215"/>
      <c r="C6" s="215"/>
      <c r="D6" s="215"/>
      <c r="E6" s="215"/>
      <c r="F6" s="34" t="s">
        <v>67</v>
      </c>
      <c r="G6" s="34" t="s">
        <v>66</v>
      </c>
      <c r="H6" s="215"/>
      <c r="I6" s="215"/>
      <c r="J6" s="215"/>
      <c r="K6" s="215"/>
    </row>
    <row r="7" spans="1:11" ht="19.5" customHeight="1" x14ac:dyDescent="0.25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 x14ac:dyDescent="0.25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 x14ac:dyDescent="0.25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 x14ac:dyDescent="0.25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 x14ac:dyDescent="0.25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 x14ac:dyDescent="0.25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 x14ac:dyDescent="0.25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 x14ac:dyDescent="0.25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 x14ac:dyDescent="0.25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 x14ac:dyDescent="0.25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 x14ac:dyDescent="0.25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 x14ac:dyDescent="0.25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 x14ac:dyDescent="0.25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 x14ac:dyDescent="0.25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 x14ac:dyDescent="0.25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 x14ac:dyDescent="0.25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 x14ac:dyDescent="0.25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 x14ac:dyDescent="0.25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5"/>
  <sheetViews>
    <sheetView view="pageBreakPreview" topLeftCell="A67" zoomScaleNormal="100" zoomScaleSheetLayoutView="100" workbookViewId="0"/>
  </sheetViews>
  <sheetFormatPr defaultRowHeight="15" x14ac:dyDescent="0.25"/>
  <cols>
    <col min="1" max="1" width="61.5703125" style="69" customWidth="1"/>
    <col min="2" max="2" width="7.7109375" style="70" customWidth="1"/>
    <col min="3" max="3" width="14" style="71" customWidth="1"/>
    <col min="4" max="4" width="16.7109375" style="71" customWidth="1"/>
    <col min="5" max="5" width="14" style="71" customWidth="1"/>
  </cols>
  <sheetData>
    <row r="1" spans="1:5" ht="15" customHeight="1" x14ac:dyDescent="0.25">
      <c r="A1" s="90"/>
      <c r="B1" s="91"/>
      <c r="C1" s="231" t="s">
        <v>277</v>
      </c>
      <c r="D1" s="231"/>
      <c r="E1" s="231"/>
    </row>
    <row r="2" spans="1:5" ht="15" customHeight="1" x14ac:dyDescent="0.25">
      <c r="A2" s="232" t="s">
        <v>278</v>
      </c>
      <c r="B2" s="232"/>
      <c r="C2" s="232"/>
      <c r="D2" s="232"/>
      <c r="E2" s="232"/>
    </row>
    <row r="3" spans="1:5" ht="15" customHeight="1" x14ac:dyDescent="0.25">
      <c r="A3" s="232" t="s">
        <v>551</v>
      </c>
      <c r="B3" s="232"/>
      <c r="C3" s="232"/>
      <c r="D3" s="232"/>
      <c r="E3" s="232"/>
    </row>
    <row r="4" spans="1:5" ht="15" customHeight="1" x14ac:dyDescent="0.25">
      <c r="A4" s="140" t="s">
        <v>243</v>
      </c>
      <c r="B4" s="233" t="s">
        <v>86</v>
      </c>
      <c r="C4" s="233"/>
      <c r="D4" s="233"/>
      <c r="E4" s="233"/>
    </row>
    <row r="5" spans="1:5" ht="15" customHeight="1" x14ac:dyDescent="0.25">
      <c r="A5" s="140" t="s">
        <v>279</v>
      </c>
      <c r="B5" s="234" t="s">
        <v>552</v>
      </c>
      <c r="C5" s="234"/>
      <c r="D5" s="234"/>
      <c r="E5" s="234"/>
    </row>
    <row r="6" spans="1:5" ht="15" customHeight="1" x14ac:dyDescent="0.25">
      <c r="A6" s="140" t="s">
        <v>280</v>
      </c>
      <c r="B6" s="234" t="s">
        <v>281</v>
      </c>
      <c r="C6" s="234"/>
      <c r="D6" s="234"/>
      <c r="E6" s="234"/>
    </row>
    <row r="7" spans="1:5" ht="15" customHeight="1" x14ac:dyDescent="0.25">
      <c r="A7" s="140" t="s">
        <v>282</v>
      </c>
      <c r="B7" s="219"/>
      <c r="C7" s="219"/>
      <c r="D7" s="219"/>
      <c r="E7" s="219"/>
    </row>
    <row r="8" spans="1:5" ht="15" customHeight="1" x14ac:dyDescent="0.25">
      <c r="A8" s="140" t="s">
        <v>283</v>
      </c>
      <c r="B8" s="220"/>
      <c r="C8" s="220"/>
      <c r="D8" s="220"/>
      <c r="E8" s="220"/>
    </row>
    <row r="9" spans="1:5" ht="15" customHeight="1" x14ac:dyDescent="0.25">
      <c r="A9" s="90"/>
      <c r="B9" s="91"/>
      <c r="C9" s="139"/>
      <c r="D9" s="139"/>
      <c r="E9" s="139"/>
    </row>
    <row r="10" spans="1:5" ht="26.45" customHeight="1" x14ac:dyDescent="0.25">
      <c r="A10" s="145" t="s">
        <v>284</v>
      </c>
      <c r="B10" s="92" t="s">
        <v>99</v>
      </c>
      <c r="C10" s="221" t="s">
        <v>285</v>
      </c>
      <c r="D10" s="222"/>
      <c r="E10" s="145" t="s">
        <v>286</v>
      </c>
    </row>
    <row r="11" spans="1:5" ht="15" customHeight="1" x14ac:dyDescent="0.25">
      <c r="A11" s="223" t="s">
        <v>287</v>
      </c>
      <c r="B11" s="224"/>
      <c r="C11" s="224"/>
      <c r="D11" s="224"/>
      <c r="E11" s="225"/>
    </row>
    <row r="12" spans="1:5" ht="15" customHeight="1" x14ac:dyDescent="0.25">
      <c r="A12" s="226" t="s">
        <v>288</v>
      </c>
      <c r="B12" s="227"/>
      <c r="C12" s="227"/>
      <c r="D12" s="227"/>
      <c r="E12" s="228"/>
    </row>
    <row r="13" spans="1:5" ht="15.6" customHeight="1" x14ac:dyDescent="0.25">
      <c r="A13" s="93" t="s">
        <v>289</v>
      </c>
      <c r="B13" s="94"/>
      <c r="C13" s="229"/>
      <c r="D13" s="230"/>
      <c r="E13" s="146"/>
    </row>
    <row r="14" spans="1:5" ht="24.75" customHeight="1" x14ac:dyDescent="0.25">
      <c r="A14" s="95" t="s">
        <v>290</v>
      </c>
      <c r="B14" s="94" t="s">
        <v>291</v>
      </c>
      <c r="C14" s="146">
        <v>16643018.800000001</v>
      </c>
      <c r="D14" s="146">
        <v>18074839.199999999</v>
      </c>
      <c r="E14" s="146">
        <v>18074839.199999999</v>
      </c>
    </row>
    <row r="15" spans="1:5" ht="24.75" customHeight="1" x14ac:dyDescent="0.25">
      <c r="A15" s="95" t="s">
        <v>292</v>
      </c>
      <c r="B15" s="94" t="s">
        <v>293</v>
      </c>
      <c r="C15" s="146">
        <v>5351552.8</v>
      </c>
      <c r="D15" s="146">
        <v>5804361.5999999996</v>
      </c>
      <c r="E15" s="146">
        <v>6072047.7999999998</v>
      </c>
    </row>
    <row r="16" spans="1:5" ht="24.75" customHeight="1" x14ac:dyDescent="0.25">
      <c r="A16" s="95" t="s">
        <v>294</v>
      </c>
      <c r="B16" s="94" t="s">
        <v>295</v>
      </c>
      <c r="C16" s="147">
        <v>11291466</v>
      </c>
      <c r="D16" s="147">
        <v>12270477.6</v>
      </c>
      <c r="E16" s="147">
        <v>12002791.4</v>
      </c>
    </row>
    <row r="17" spans="1:5" ht="24.75" customHeight="1" x14ac:dyDescent="0.25">
      <c r="A17" s="95" t="s">
        <v>296</v>
      </c>
      <c r="B17" s="94" t="s">
        <v>297</v>
      </c>
      <c r="C17" s="229">
        <v>0</v>
      </c>
      <c r="D17" s="230" t="s">
        <v>298</v>
      </c>
      <c r="E17" s="146">
        <v>0</v>
      </c>
    </row>
    <row r="18" spans="1:5" ht="24.75" customHeight="1" x14ac:dyDescent="0.25">
      <c r="A18" s="93" t="s">
        <v>299</v>
      </c>
      <c r="B18" s="92" t="s">
        <v>300</v>
      </c>
      <c r="C18" s="235">
        <v>11291466</v>
      </c>
      <c r="D18" s="236" t="s">
        <v>298</v>
      </c>
      <c r="E18" s="147">
        <v>12002791.4</v>
      </c>
    </row>
    <row r="19" spans="1:5" x14ac:dyDescent="0.25">
      <c r="A19" s="221" t="s">
        <v>301</v>
      </c>
      <c r="B19" s="237"/>
      <c r="C19" s="237"/>
      <c r="D19" s="237"/>
      <c r="E19" s="222"/>
    </row>
    <row r="20" spans="1:5" ht="24.75" customHeight="1" x14ac:dyDescent="0.25">
      <c r="A20" s="95" t="s">
        <v>302</v>
      </c>
      <c r="B20" s="92" t="s">
        <v>303</v>
      </c>
      <c r="C20" s="229">
        <v>0</v>
      </c>
      <c r="D20" s="230" t="s">
        <v>298</v>
      </c>
      <c r="E20" s="146">
        <v>0</v>
      </c>
    </row>
    <row r="21" spans="1:5" x14ac:dyDescent="0.25">
      <c r="A21" s="221" t="s">
        <v>304</v>
      </c>
      <c r="B21" s="237"/>
      <c r="C21" s="237"/>
      <c r="D21" s="237"/>
      <c r="E21" s="222"/>
    </row>
    <row r="22" spans="1:5" ht="24.75" customHeight="1" x14ac:dyDescent="0.25">
      <c r="A22" s="95" t="s">
        <v>305</v>
      </c>
      <c r="B22" s="94" t="s">
        <v>306</v>
      </c>
      <c r="C22" s="229">
        <v>0</v>
      </c>
      <c r="D22" s="230" t="s">
        <v>298</v>
      </c>
      <c r="E22" s="146">
        <v>0</v>
      </c>
    </row>
    <row r="23" spans="1:5" ht="24.75" customHeight="1" x14ac:dyDescent="0.25">
      <c r="A23" s="95" t="s">
        <v>307</v>
      </c>
      <c r="B23" s="94" t="s">
        <v>308</v>
      </c>
      <c r="C23" s="229">
        <v>250</v>
      </c>
      <c r="D23" s="230" t="s">
        <v>298</v>
      </c>
      <c r="E23" s="146">
        <v>365.8</v>
      </c>
    </row>
    <row r="24" spans="1:5" ht="24.75" customHeight="1" x14ac:dyDescent="0.25">
      <c r="A24" s="95" t="s">
        <v>309</v>
      </c>
      <c r="B24" s="94" t="s">
        <v>310</v>
      </c>
      <c r="C24" s="229">
        <v>659.3</v>
      </c>
      <c r="D24" s="230" t="s">
        <v>298</v>
      </c>
      <c r="E24" s="146">
        <v>1188.8</v>
      </c>
    </row>
    <row r="25" spans="1:5" ht="24.75" customHeight="1" x14ac:dyDescent="0.25">
      <c r="A25" s="95" t="s">
        <v>311</v>
      </c>
      <c r="B25" s="94" t="s">
        <v>312</v>
      </c>
      <c r="C25" s="229">
        <v>0</v>
      </c>
      <c r="D25" s="230" t="s">
        <v>298</v>
      </c>
      <c r="E25" s="146">
        <v>0</v>
      </c>
    </row>
    <row r="26" spans="1:5" ht="24.75" customHeight="1" x14ac:dyDescent="0.25">
      <c r="A26" s="95" t="s">
        <v>313</v>
      </c>
      <c r="B26" s="94" t="s">
        <v>314</v>
      </c>
      <c r="C26" s="229">
        <v>587220.9</v>
      </c>
      <c r="D26" s="230" t="s">
        <v>298</v>
      </c>
      <c r="E26" s="146">
        <v>570738.9</v>
      </c>
    </row>
    <row r="27" spans="1:5" ht="24.75" customHeight="1" x14ac:dyDescent="0.25">
      <c r="A27" s="95" t="s">
        <v>315</v>
      </c>
      <c r="B27" s="94" t="s">
        <v>316</v>
      </c>
      <c r="C27" s="229">
        <v>182.4</v>
      </c>
      <c r="D27" s="230" t="s">
        <v>298</v>
      </c>
      <c r="E27" s="146">
        <v>650.70000000000005</v>
      </c>
    </row>
    <row r="28" spans="1:5" ht="24.75" customHeight="1" x14ac:dyDescent="0.25">
      <c r="A28" s="95" t="s">
        <v>317</v>
      </c>
      <c r="B28" s="94" t="s">
        <v>318</v>
      </c>
      <c r="C28" s="229">
        <v>0</v>
      </c>
      <c r="D28" s="230" t="s">
        <v>298</v>
      </c>
      <c r="E28" s="146">
        <v>0</v>
      </c>
    </row>
    <row r="29" spans="1:5" ht="24.75" customHeight="1" x14ac:dyDescent="0.25">
      <c r="A29" s="95" t="s">
        <v>319</v>
      </c>
      <c r="B29" s="94" t="s">
        <v>320</v>
      </c>
      <c r="C29" s="229">
        <v>179832.3</v>
      </c>
      <c r="D29" s="230" t="s">
        <v>298</v>
      </c>
      <c r="E29" s="146">
        <v>181710.2</v>
      </c>
    </row>
    <row r="30" spans="1:5" ht="24.75" customHeight="1" x14ac:dyDescent="0.25">
      <c r="A30" s="93" t="s">
        <v>321</v>
      </c>
      <c r="B30" s="92" t="s">
        <v>322</v>
      </c>
      <c r="C30" s="235">
        <v>768144.9</v>
      </c>
      <c r="D30" s="236" t="s">
        <v>298</v>
      </c>
      <c r="E30" s="147">
        <v>754654.5</v>
      </c>
    </row>
    <row r="31" spans="1:5" x14ac:dyDescent="0.25">
      <c r="A31" s="221" t="s">
        <v>323</v>
      </c>
      <c r="B31" s="237"/>
      <c r="C31" s="237"/>
      <c r="D31" s="237"/>
      <c r="E31" s="222"/>
    </row>
    <row r="32" spans="1:5" ht="24.75" customHeight="1" x14ac:dyDescent="0.25">
      <c r="A32" s="95" t="s">
        <v>324</v>
      </c>
      <c r="B32" s="94" t="s">
        <v>325</v>
      </c>
      <c r="C32" s="229">
        <v>0</v>
      </c>
      <c r="D32" s="230" t="s">
        <v>298</v>
      </c>
      <c r="E32" s="146">
        <v>0</v>
      </c>
    </row>
    <row r="33" spans="1:5" ht="24.75" customHeight="1" x14ac:dyDescent="0.25">
      <c r="A33" s="95" t="s">
        <v>326</v>
      </c>
      <c r="B33" s="94" t="s">
        <v>327</v>
      </c>
      <c r="C33" s="229">
        <v>0</v>
      </c>
      <c r="D33" s="230" t="s">
        <v>298</v>
      </c>
      <c r="E33" s="146">
        <v>0</v>
      </c>
    </row>
    <row r="34" spans="1:5" ht="24.75" customHeight="1" x14ac:dyDescent="0.25">
      <c r="A34" s="95" t="s">
        <v>328</v>
      </c>
      <c r="B34" s="94" t="s">
        <v>329</v>
      </c>
      <c r="C34" s="229">
        <v>0</v>
      </c>
      <c r="D34" s="230" t="s">
        <v>298</v>
      </c>
      <c r="E34" s="146">
        <v>0</v>
      </c>
    </row>
    <row r="35" spans="1:5" ht="24.75" customHeight="1" x14ac:dyDescent="0.25">
      <c r="A35" s="95" t="s">
        <v>330</v>
      </c>
      <c r="B35" s="94" t="s">
        <v>331</v>
      </c>
      <c r="C35" s="229">
        <v>0</v>
      </c>
      <c r="D35" s="230" t="s">
        <v>298</v>
      </c>
      <c r="E35" s="146">
        <v>0</v>
      </c>
    </row>
    <row r="36" spans="1:5" ht="24.75" customHeight="1" x14ac:dyDescent="0.25">
      <c r="A36" s="95" t="s">
        <v>332</v>
      </c>
      <c r="B36" s="94" t="s">
        <v>114</v>
      </c>
      <c r="C36" s="229">
        <v>0</v>
      </c>
      <c r="D36" s="230" t="s">
        <v>298</v>
      </c>
      <c r="E36" s="146">
        <v>0</v>
      </c>
    </row>
    <row r="37" spans="1:5" ht="24.75" customHeight="1" x14ac:dyDescent="0.25">
      <c r="A37" s="95" t="s">
        <v>333</v>
      </c>
      <c r="B37" s="94">
        <v>101</v>
      </c>
      <c r="C37" s="229">
        <v>0</v>
      </c>
      <c r="D37" s="230" t="s">
        <v>298</v>
      </c>
      <c r="E37" s="146">
        <v>0</v>
      </c>
    </row>
    <row r="38" spans="1:5" ht="24.75" customHeight="1" x14ac:dyDescent="0.25">
      <c r="A38" s="93" t="s">
        <v>334</v>
      </c>
      <c r="B38" s="92">
        <v>110</v>
      </c>
      <c r="C38" s="235">
        <v>0</v>
      </c>
      <c r="D38" s="236" t="s">
        <v>298</v>
      </c>
      <c r="E38" s="147">
        <v>0</v>
      </c>
    </row>
    <row r="39" spans="1:5" ht="24.75" customHeight="1" x14ac:dyDescent="0.25">
      <c r="A39" s="93" t="s">
        <v>335</v>
      </c>
      <c r="B39" s="92">
        <v>120</v>
      </c>
      <c r="C39" s="235">
        <v>12059610.9</v>
      </c>
      <c r="D39" s="236" t="s">
        <v>298</v>
      </c>
      <c r="E39" s="147">
        <v>12757445.800000001</v>
      </c>
    </row>
    <row r="40" spans="1:5" ht="26.25" x14ac:dyDescent="0.25">
      <c r="A40" s="145" t="s">
        <v>284</v>
      </c>
      <c r="B40" s="92" t="s">
        <v>99</v>
      </c>
      <c r="C40" s="221" t="s">
        <v>285</v>
      </c>
      <c r="D40" s="222"/>
      <c r="E40" s="145" t="s">
        <v>286</v>
      </c>
    </row>
    <row r="41" spans="1:5" x14ac:dyDescent="0.25">
      <c r="A41" s="221" t="s">
        <v>336</v>
      </c>
      <c r="B41" s="237"/>
      <c r="C41" s="237"/>
      <c r="D41" s="237"/>
      <c r="E41" s="222"/>
    </row>
    <row r="42" spans="1:5" ht="24.75" customHeight="1" x14ac:dyDescent="0.25">
      <c r="A42" s="95" t="s">
        <v>337</v>
      </c>
      <c r="B42" s="94">
        <v>130</v>
      </c>
      <c r="C42" s="229">
        <v>0</v>
      </c>
      <c r="D42" s="230" t="s">
        <v>298</v>
      </c>
      <c r="E42" s="146">
        <v>0</v>
      </c>
    </row>
    <row r="43" spans="1:5" ht="24.75" customHeight="1" x14ac:dyDescent="0.25">
      <c r="A43" s="95" t="s">
        <v>338</v>
      </c>
      <c r="B43" s="94">
        <v>131</v>
      </c>
      <c r="C43" s="229">
        <v>0</v>
      </c>
      <c r="D43" s="230" t="s">
        <v>298</v>
      </c>
      <c r="E43" s="146">
        <v>0</v>
      </c>
    </row>
    <row r="44" spans="1:5" ht="24.75" customHeight="1" x14ac:dyDescent="0.25">
      <c r="A44" s="95" t="s">
        <v>339</v>
      </c>
      <c r="B44" s="94">
        <v>140</v>
      </c>
      <c r="C44" s="229">
        <v>0</v>
      </c>
      <c r="D44" s="230" t="s">
        <v>298</v>
      </c>
      <c r="E44" s="146">
        <v>0</v>
      </c>
    </row>
    <row r="45" spans="1:5" ht="33.6" customHeight="1" x14ac:dyDescent="0.25">
      <c r="A45" s="95" t="s">
        <v>340</v>
      </c>
      <c r="B45" s="94">
        <v>141</v>
      </c>
      <c r="C45" s="229">
        <v>0</v>
      </c>
      <c r="D45" s="230" t="s">
        <v>298</v>
      </c>
      <c r="E45" s="146">
        <v>0</v>
      </c>
    </row>
    <row r="46" spans="1:5" ht="24.75" customHeight="1" x14ac:dyDescent="0.25">
      <c r="A46" s="95" t="s">
        <v>341</v>
      </c>
      <c r="B46" s="94">
        <v>142</v>
      </c>
      <c r="C46" s="229">
        <v>44459.3</v>
      </c>
      <c r="D46" s="230" t="s">
        <v>298</v>
      </c>
      <c r="E46" s="146">
        <v>44653.1</v>
      </c>
    </row>
    <row r="47" spans="1:5" ht="24.75" customHeight="1" x14ac:dyDescent="0.25">
      <c r="A47" s="95" t="s">
        <v>342</v>
      </c>
      <c r="B47" s="94">
        <v>143</v>
      </c>
      <c r="C47" s="229">
        <v>0</v>
      </c>
      <c r="D47" s="230" t="s">
        <v>298</v>
      </c>
      <c r="E47" s="146">
        <v>0</v>
      </c>
    </row>
    <row r="48" spans="1:5" ht="24.75" customHeight="1" x14ac:dyDescent="0.25">
      <c r="A48" s="95" t="s">
        <v>343</v>
      </c>
      <c r="B48" s="94">
        <v>144</v>
      </c>
      <c r="C48" s="229">
        <v>0</v>
      </c>
      <c r="D48" s="230" t="s">
        <v>298</v>
      </c>
      <c r="E48" s="146">
        <v>0</v>
      </c>
    </row>
    <row r="49" spans="1:5" x14ac:dyDescent="0.25">
      <c r="A49" s="95" t="s">
        <v>344</v>
      </c>
      <c r="B49" s="94">
        <v>145</v>
      </c>
      <c r="C49" s="229">
        <v>0</v>
      </c>
      <c r="D49" s="230" t="s">
        <v>298</v>
      </c>
      <c r="E49" s="146">
        <v>0</v>
      </c>
    </row>
    <row r="50" spans="1:5" x14ac:dyDescent="0.25">
      <c r="A50" s="95" t="s">
        <v>345</v>
      </c>
      <c r="B50" s="94">
        <v>146</v>
      </c>
      <c r="C50" s="229">
        <v>0.1</v>
      </c>
      <c r="D50" s="230" t="s">
        <v>298</v>
      </c>
      <c r="E50" s="146">
        <v>0.1</v>
      </c>
    </row>
    <row r="51" spans="1:5" ht="24.75" customHeight="1" x14ac:dyDescent="0.25">
      <c r="A51" s="95" t="s">
        <v>346</v>
      </c>
      <c r="B51" s="94">
        <v>150</v>
      </c>
      <c r="C51" s="229">
        <v>0</v>
      </c>
      <c r="D51" s="230" t="s">
        <v>298</v>
      </c>
      <c r="E51" s="146">
        <v>17626.8</v>
      </c>
    </row>
    <row r="52" spans="1:5" x14ac:dyDescent="0.25">
      <c r="A52" s="95" t="s">
        <v>347</v>
      </c>
      <c r="B52" s="94">
        <v>151</v>
      </c>
      <c r="C52" s="229">
        <v>0</v>
      </c>
      <c r="D52" s="230" t="s">
        <v>298</v>
      </c>
      <c r="E52" s="146">
        <v>0</v>
      </c>
    </row>
    <row r="53" spans="1:5" x14ac:dyDescent="0.25">
      <c r="A53" s="95" t="s">
        <v>348</v>
      </c>
      <c r="B53" s="94">
        <v>160</v>
      </c>
      <c r="C53" s="229">
        <v>0</v>
      </c>
      <c r="D53" s="230" t="s">
        <v>298</v>
      </c>
      <c r="E53" s="146">
        <v>0</v>
      </c>
    </row>
    <row r="54" spans="1:5" x14ac:dyDescent="0.25">
      <c r="A54" s="95" t="s">
        <v>349</v>
      </c>
      <c r="B54" s="94">
        <v>161</v>
      </c>
      <c r="C54" s="229">
        <v>0</v>
      </c>
      <c r="D54" s="230" t="s">
        <v>298</v>
      </c>
      <c r="E54" s="146">
        <v>0</v>
      </c>
    </row>
    <row r="55" spans="1:5" x14ac:dyDescent="0.25">
      <c r="A55" s="95" t="s">
        <v>350</v>
      </c>
      <c r="B55" s="94">
        <v>162</v>
      </c>
      <c r="C55" s="229">
        <v>0</v>
      </c>
      <c r="D55" s="230" t="s">
        <v>298</v>
      </c>
      <c r="E55" s="146">
        <v>0</v>
      </c>
    </row>
    <row r="56" spans="1:5" ht="24.75" customHeight="1" x14ac:dyDescent="0.25">
      <c r="A56" s="95" t="s">
        <v>351</v>
      </c>
      <c r="B56" s="94">
        <v>170</v>
      </c>
      <c r="C56" s="229">
        <v>0</v>
      </c>
      <c r="D56" s="230" t="s">
        <v>298</v>
      </c>
      <c r="E56" s="146">
        <v>0</v>
      </c>
    </row>
    <row r="57" spans="1:5" ht="24.75" customHeight="1" x14ac:dyDescent="0.25">
      <c r="A57" s="93" t="s">
        <v>352</v>
      </c>
      <c r="B57" s="92">
        <v>180</v>
      </c>
      <c r="C57" s="235">
        <v>44459.4</v>
      </c>
      <c r="D57" s="236" t="s">
        <v>298</v>
      </c>
      <c r="E57" s="147">
        <v>62280.1</v>
      </c>
    </row>
    <row r="58" spans="1:5" ht="24.75" customHeight="1" x14ac:dyDescent="0.25">
      <c r="A58" s="221" t="s">
        <v>353</v>
      </c>
      <c r="B58" s="237"/>
      <c r="C58" s="237"/>
      <c r="D58" s="237"/>
      <c r="E58" s="222"/>
    </row>
    <row r="59" spans="1:5" ht="24.75" customHeight="1" x14ac:dyDescent="0.25">
      <c r="A59" s="95" t="s">
        <v>354</v>
      </c>
      <c r="B59" s="94">
        <v>190</v>
      </c>
      <c r="C59" s="229">
        <v>0</v>
      </c>
      <c r="D59" s="230" t="s">
        <v>298</v>
      </c>
      <c r="E59" s="146">
        <v>0</v>
      </c>
    </row>
    <row r="60" spans="1:5" ht="24.75" customHeight="1" x14ac:dyDescent="0.25">
      <c r="A60" s="95" t="s">
        <v>355</v>
      </c>
      <c r="B60" s="94">
        <v>191</v>
      </c>
      <c r="C60" s="229">
        <v>0</v>
      </c>
      <c r="D60" s="230" t="s">
        <v>298</v>
      </c>
      <c r="E60" s="146">
        <v>0</v>
      </c>
    </row>
    <row r="61" spans="1:5" ht="24.75" customHeight="1" x14ac:dyDescent="0.25">
      <c r="A61" s="95" t="s">
        <v>356</v>
      </c>
      <c r="B61" s="94">
        <v>192</v>
      </c>
      <c r="C61" s="229">
        <v>0</v>
      </c>
      <c r="D61" s="230" t="s">
        <v>298</v>
      </c>
      <c r="E61" s="146">
        <v>0</v>
      </c>
    </row>
    <row r="62" spans="1:5" ht="24.75" customHeight="1" x14ac:dyDescent="0.25">
      <c r="A62" s="95" t="s">
        <v>357</v>
      </c>
      <c r="B62" s="94">
        <v>193</v>
      </c>
      <c r="C62" s="229">
        <v>0</v>
      </c>
      <c r="D62" s="230" t="s">
        <v>298</v>
      </c>
      <c r="E62" s="146">
        <v>0</v>
      </c>
    </row>
    <row r="63" spans="1:5" ht="24.75" customHeight="1" x14ac:dyDescent="0.25">
      <c r="A63" s="95" t="s">
        <v>358</v>
      </c>
      <c r="B63" s="94">
        <v>194</v>
      </c>
      <c r="C63" s="229">
        <v>141679.20000000001</v>
      </c>
      <c r="D63" s="230" t="s">
        <v>298</v>
      </c>
      <c r="E63" s="146">
        <v>113259.4</v>
      </c>
    </row>
    <row r="64" spans="1:5" ht="24.75" customHeight="1" x14ac:dyDescent="0.25">
      <c r="A64" s="95" t="s">
        <v>359</v>
      </c>
      <c r="B64" s="94">
        <v>200</v>
      </c>
      <c r="C64" s="229">
        <v>0</v>
      </c>
      <c r="D64" s="230" t="s">
        <v>298</v>
      </c>
      <c r="E64" s="146">
        <v>0</v>
      </c>
    </row>
    <row r="65" spans="1:5" ht="24.75" customHeight="1" x14ac:dyDescent="0.25">
      <c r="A65" s="95" t="s">
        <v>360</v>
      </c>
      <c r="B65" s="94">
        <v>201</v>
      </c>
      <c r="C65" s="229">
        <v>0</v>
      </c>
      <c r="D65" s="230" t="s">
        <v>298</v>
      </c>
      <c r="E65" s="146">
        <v>0</v>
      </c>
    </row>
    <row r="66" spans="1:5" ht="24.75" customHeight="1" x14ac:dyDescent="0.25">
      <c r="A66" s="95" t="s">
        <v>361</v>
      </c>
      <c r="B66" s="94">
        <v>202</v>
      </c>
      <c r="C66" s="229">
        <v>0</v>
      </c>
      <c r="D66" s="230" t="s">
        <v>298</v>
      </c>
      <c r="E66" s="146">
        <v>0</v>
      </c>
    </row>
    <row r="67" spans="1:5" ht="24.75" customHeight="1" x14ac:dyDescent="0.25">
      <c r="A67" s="95" t="s">
        <v>362</v>
      </c>
      <c r="B67" s="94">
        <v>203</v>
      </c>
      <c r="C67" s="229">
        <v>0</v>
      </c>
      <c r="D67" s="230" t="s">
        <v>298</v>
      </c>
      <c r="E67" s="146">
        <v>0</v>
      </c>
    </row>
    <row r="68" spans="1:5" ht="24.75" customHeight="1" x14ac:dyDescent="0.25">
      <c r="A68" s="95" t="s">
        <v>363</v>
      </c>
      <c r="B68" s="94">
        <v>204</v>
      </c>
      <c r="C68" s="229">
        <v>0</v>
      </c>
      <c r="D68" s="230" t="s">
        <v>298</v>
      </c>
      <c r="E68" s="146">
        <v>0</v>
      </c>
    </row>
    <row r="69" spans="1:5" ht="24.75" customHeight="1" x14ac:dyDescent="0.25">
      <c r="A69" s="95" t="s">
        <v>364</v>
      </c>
      <c r="B69" s="94">
        <v>210</v>
      </c>
      <c r="C69" s="229">
        <v>0</v>
      </c>
      <c r="D69" s="230" t="s">
        <v>298</v>
      </c>
      <c r="E69" s="146">
        <v>0</v>
      </c>
    </row>
    <row r="70" spans="1:5" ht="24.75" customHeight="1" x14ac:dyDescent="0.25">
      <c r="A70" s="95" t="s">
        <v>365</v>
      </c>
      <c r="B70" s="94">
        <v>211</v>
      </c>
      <c r="C70" s="229">
        <v>1147.0999999999999</v>
      </c>
      <c r="D70" s="230" t="s">
        <v>298</v>
      </c>
      <c r="E70" s="146">
        <v>1147.0999999999999</v>
      </c>
    </row>
    <row r="71" spans="1:5" ht="24.75" customHeight="1" x14ac:dyDescent="0.25">
      <c r="A71" s="95" t="s">
        <v>366</v>
      </c>
      <c r="B71" s="94">
        <v>212</v>
      </c>
      <c r="C71" s="229">
        <v>0</v>
      </c>
      <c r="D71" s="230" t="s">
        <v>298</v>
      </c>
      <c r="E71" s="146">
        <v>0</v>
      </c>
    </row>
    <row r="72" spans="1:5" ht="24.75" customHeight="1" x14ac:dyDescent="0.25">
      <c r="A72" s="95" t="s">
        <v>367</v>
      </c>
      <c r="B72" s="94">
        <v>213</v>
      </c>
      <c r="C72" s="229">
        <v>0</v>
      </c>
      <c r="D72" s="230" t="s">
        <v>298</v>
      </c>
      <c r="E72" s="146">
        <v>0</v>
      </c>
    </row>
    <row r="73" spans="1:5" ht="24.75" customHeight="1" x14ac:dyDescent="0.25">
      <c r="A73" s="95" t="s">
        <v>368</v>
      </c>
      <c r="B73" s="94">
        <v>220</v>
      </c>
      <c r="C73" s="229">
        <v>0</v>
      </c>
      <c r="D73" s="230" t="s">
        <v>298</v>
      </c>
      <c r="E73" s="146">
        <v>0</v>
      </c>
    </row>
    <row r="74" spans="1:5" ht="24.75" customHeight="1" x14ac:dyDescent="0.25">
      <c r="A74" s="93" t="s">
        <v>369</v>
      </c>
      <c r="B74" s="92">
        <v>230</v>
      </c>
      <c r="C74" s="235">
        <v>142826.29999999999</v>
      </c>
      <c r="D74" s="236" t="s">
        <v>298</v>
      </c>
      <c r="E74" s="147">
        <v>114406.5</v>
      </c>
    </row>
    <row r="75" spans="1:5" ht="24.75" customHeight="1" x14ac:dyDescent="0.25">
      <c r="A75" s="93" t="s">
        <v>370</v>
      </c>
      <c r="B75" s="92">
        <v>240</v>
      </c>
      <c r="C75" s="235">
        <v>12246896.6</v>
      </c>
      <c r="D75" s="236" t="s">
        <v>298</v>
      </c>
      <c r="E75" s="147">
        <v>12934132.4</v>
      </c>
    </row>
    <row r="76" spans="1:5" ht="26.25" x14ac:dyDescent="0.25">
      <c r="A76" s="145" t="s">
        <v>371</v>
      </c>
      <c r="B76" s="92" t="s">
        <v>99</v>
      </c>
      <c r="C76" s="221" t="s">
        <v>285</v>
      </c>
      <c r="D76" s="222"/>
      <c r="E76" s="145" t="s">
        <v>286</v>
      </c>
    </row>
    <row r="77" spans="1:5" x14ac:dyDescent="0.25">
      <c r="A77" s="221" t="s">
        <v>372</v>
      </c>
      <c r="B77" s="237"/>
      <c r="C77" s="237"/>
      <c r="D77" s="237"/>
      <c r="E77" s="222"/>
    </row>
    <row r="78" spans="1:5" x14ac:dyDescent="0.25">
      <c r="A78" s="95" t="s">
        <v>354</v>
      </c>
      <c r="B78" s="94">
        <v>250</v>
      </c>
      <c r="C78" s="229">
        <v>0</v>
      </c>
      <c r="D78" s="230" t="s">
        <v>298</v>
      </c>
      <c r="E78" s="146">
        <v>0</v>
      </c>
    </row>
    <row r="79" spans="1:5" x14ac:dyDescent="0.25">
      <c r="A79" s="95" t="s">
        <v>355</v>
      </c>
      <c r="B79" s="94">
        <v>251</v>
      </c>
      <c r="C79" s="229">
        <v>0</v>
      </c>
      <c r="D79" s="230" t="s">
        <v>298</v>
      </c>
      <c r="E79" s="146">
        <v>0</v>
      </c>
    </row>
    <row r="80" spans="1:5" ht="24.75" customHeight="1" x14ac:dyDescent="0.25">
      <c r="A80" s="95" t="s">
        <v>356</v>
      </c>
      <c r="B80" s="94">
        <v>252</v>
      </c>
      <c r="C80" s="229">
        <v>0</v>
      </c>
      <c r="D80" s="230" t="s">
        <v>298</v>
      </c>
      <c r="E80" s="146">
        <v>0</v>
      </c>
    </row>
    <row r="81" spans="1:5" ht="24.75" customHeight="1" x14ac:dyDescent="0.25">
      <c r="A81" s="95" t="s">
        <v>373</v>
      </c>
      <c r="B81" s="94">
        <v>253</v>
      </c>
      <c r="C81" s="229">
        <v>0</v>
      </c>
      <c r="D81" s="230" t="s">
        <v>298</v>
      </c>
      <c r="E81" s="146">
        <v>0</v>
      </c>
    </row>
    <row r="82" spans="1:5" ht="24.75" customHeight="1" x14ac:dyDescent="0.25">
      <c r="A82" s="95" t="s">
        <v>357</v>
      </c>
      <c r="B82" s="94">
        <v>254</v>
      </c>
      <c r="C82" s="229">
        <v>0</v>
      </c>
      <c r="D82" s="230" t="s">
        <v>298</v>
      </c>
      <c r="E82" s="146">
        <v>0</v>
      </c>
    </row>
    <row r="83" spans="1:5" ht="24.75" customHeight="1" x14ac:dyDescent="0.25">
      <c r="A83" s="95" t="s">
        <v>374</v>
      </c>
      <c r="B83" s="94">
        <v>255</v>
      </c>
      <c r="C83" s="229">
        <v>481.3</v>
      </c>
      <c r="D83" s="230" t="s">
        <v>298</v>
      </c>
      <c r="E83" s="146">
        <v>11140</v>
      </c>
    </row>
    <row r="84" spans="1:5" ht="24.75" customHeight="1" x14ac:dyDescent="0.25">
      <c r="A84" s="95" t="s">
        <v>375</v>
      </c>
      <c r="B84" s="94">
        <v>260</v>
      </c>
      <c r="C84" s="229">
        <v>0</v>
      </c>
      <c r="D84" s="230" t="s">
        <v>298</v>
      </c>
      <c r="E84" s="146">
        <v>138775.29999999999</v>
      </c>
    </row>
    <row r="85" spans="1:5" ht="24.75" customHeight="1" x14ac:dyDescent="0.25">
      <c r="A85" s="95" t="s">
        <v>360</v>
      </c>
      <c r="B85" s="94">
        <v>261</v>
      </c>
      <c r="C85" s="229">
        <v>0</v>
      </c>
      <c r="D85" s="230" t="s">
        <v>298</v>
      </c>
      <c r="E85" s="146">
        <v>291544.7</v>
      </c>
    </row>
    <row r="86" spans="1:5" ht="24.75" customHeight="1" x14ac:dyDescent="0.25">
      <c r="A86" s="95" t="s">
        <v>376</v>
      </c>
      <c r="B86" s="94">
        <v>262</v>
      </c>
      <c r="C86" s="229">
        <v>0</v>
      </c>
      <c r="D86" s="230" t="s">
        <v>298</v>
      </c>
      <c r="E86" s="146">
        <v>1166.2</v>
      </c>
    </row>
    <row r="87" spans="1:5" x14ac:dyDescent="0.25">
      <c r="A87" s="95" t="s">
        <v>377</v>
      </c>
      <c r="B87" s="94">
        <v>263</v>
      </c>
      <c r="C87" s="229">
        <v>0</v>
      </c>
      <c r="D87" s="230" t="s">
        <v>298</v>
      </c>
      <c r="E87" s="146">
        <v>0</v>
      </c>
    </row>
    <row r="88" spans="1:5" ht="24.75" customHeight="1" x14ac:dyDescent="0.25">
      <c r="A88" s="95" t="s">
        <v>363</v>
      </c>
      <c r="B88" s="94">
        <v>264</v>
      </c>
      <c r="C88" s="229">
        <v>0</v>
      </c>
      <c r="D88" s="230" t="s">
        <v>298</v>
      </c>
      <c r="E88" s="146">
        <v>0</v>
      </c>
    </row>
    <row r="89" spans="1:5" ht="24.75" customHeight="1" x14ac:dyDescent="0.25">
      <c r="A89" s="95" t="s">
        <v>378</v>
      </c>
      <c r="B89" s="94">
        <v>270</v>
      </c>
      <c r="C89" s="229">
        <v>0.1</v>
      </c>
      <c r="D89" s="230" t="s">
        <v>298</v>
      </c>
      <c r="E89" s="146">
        <v>0.1</v>
      </c>
    </row>
    <row r="90" spans="1:5" ht="24.75" customHeight="1" x14ac:dyDescent="0.25">
      <c r="A90" s="95" t="s">
        <v>379</v>
      </c>
      <c r="B90" s="94">
        <v>271</v>
      </c>
      <c r="C90" s="229">
        <v>1313.9</v>
      </c>
      <c r="D90" s="230" t="s">
        <v>298</v>
      </c>
      <c r="E90" s="146">
        <v>1313.9</v>
      </c>
    </row>
    <row r="91" spans="1:5" ht="24.75" customHeight="1" x14ac:dyDescent="0.25">
      <c r="A91" s="95" t="s">
        <v>380</v>
      </c>
      <c r="B91" s="94">
        <v>272</v>
      </c>
      <c r="C91" s="229">
        <v>0</v>
      </c>
      <c r="D91" s="230" t="s">
        <v>298</v>
      </c>
      <c r="E91" s="146">
        <v>1013633</v>
      </c>
    </row>
    <row r="92" spans="1:5" ht="24.75" customHeight="1" x14ac:dyDescent="0.25">
      <c r="A92" s="95" t="s">
        <v>381</v>
      </c>
      <c r="B92" s="94">
        <v>273</v>
      </c>
      <c r="C92" s="229">
        <v>0</v>
      </c>
      <c r="D92" s="230" t="s">
        <v>298</v>
      </c>
      <c r="E92" s="146">
        <v>0</v>
      </c>
    </row>
    <row r="93" spans="1:5" ht="24.75" customHeight="1" x14ac:dyDescent="0.25">
      <c r="A93" s="95" t="s">
        <v>382</v>
      </c>
      <c r="B93" s="94">
        <v>274</v>
      </c>
      <c r="C93" s="229">
        <v>0</v>
      </c>
      <c r="D93" s="230" t="s">
        <v>298</v>
      </c>
      <c r="E93" s="146">
        <v>0</v>
      </c>
    </row>
    <row r="94" spans="1:5" ht="24.75" customHeight="1" x14ac:dyDescent="0.25">
      <c r="A94" s="95" t="s">
        <v>383</v>
      </c>
      <c r="B94" s="94">
        <v>275</v>
      </c>
      <c r="C94" s="229">
        <v>0</v>
      </c>
      <c r="D94" s="230" t="s">
        <v>298</v>
      </c>
      <c r="E94" s="146">
        <v>12604.2</v>
      </c>
    </row>
    <row r="95" spans="1:5" ht="24.75" customHeight="1" x14ac:dyDescent="0.25">
      <c r="A95" s="95" t="s">
        <v>384</v>
      </c>
      <c r="B95" s="94">
        <v>276</v>
      </c>
      <c r="C95" s="229">
        <v>0</v>
      </c>
      <c r="D95" s="230" t="s">
        <v>298</v>
      </c>
      <c r="E95" s="146">
        <v>0</v>
      </c>
    </row>
    <row r="96" spans="1:5" ht="24.75" customHeight="1" x14ac:dyDescent="0.25">
      <c r="A96" s="95" t="s">
        <v>385</v>
      </c>
      <c r="B96" s="94">
        <v>277</v>
      </c>
      <c r="C96" s="229">
        <v>0</v>
      </c>
      <c r="D96" s="230" t="s">
        <v>298</v>
      </c>
      <c r="E96" s="146">
        <v>0</v>
      </c>
    </row>
    <row r="97" spans="1:5" ht="24.75" customHeight="1" x14ac:dyDescent="0.25">
      <c r="A97" s="95" t="s">
        <v>386</v>
      </c>
      <c r="B97" s="94">
        <v>280</v>
      </c>
      <c r="C97" s="229">
        <v>0</v>
      </c>
      <c r="D97" s="230" t="s">
        <v>298</v>
      </c>
      <c r="E97" s="146">
        <v>0</v>
      </c>
    </row>
    <row r="98" spans="1:5" ht="24.75" customHeight="1" x14ac:dyDescent="0.25">
      <c r="A98" s="93" t="s">
        <v>387</v>
      </c>
      <c r="B98" s="92">
        <v>290</v>
      </c>
      <c r="C98" s="235">
        <v>1795.4</v>
      </c>
      <c r="D98" s="236" t="s">
        <v>298</v>
      </c>
      <c r="E98" s="147">
        <v>1470177.4</v>
      </c>
    </row>
    <row r="99" spans="1:5" ht="24.75" customHeight="1" x14ac:dyDescent="0.25">
      <c r="A99" s="221" t="s">
        <v>388</v>
      </c>
      <c r="B99" s="237"/>
      <c r="C99" s="237"/>
      <c r="D99" s="237"/>
      <c r="E99" s="222"/>
    </row>
    <row r="100" spans="1:5" ht="24.75" customHeight="1" x14ac:dyDescent="0.25">
      <c r="A100" s="95" t="s">
        <v>389</v>
      </c>
      <c r="B100" s="94">
        <v>300</v>
      </c>
      <c r="C100" s="229">
        <v>0</v>
      </c>
      <c r="D100" s="230" t="s">
        <v>298</v>
      </c>
      <c r="E100" s="146">
        <v>5016995</v>
      </c>
    </row>
    <row r="101" spans="1:5" ht="24.75" customHeight="1" x14ac:dyDescent="0.25">
      <c r="A101" s="95" t="s">
        <v>390</v>
      </c>
      <c r="B101" s="94">
        <v>301</v>
      </c>
      <c r="C101" s="229">
        <v>0</v>
      </c>
      <c r="D101" s="230" t="s">
        <v>298</v>
      </c>
      <c r="E101" s="146">
        <v>3269608.7</v>
      </c>
    </row>
    <row r="102" spans="1:5" ht="24.75" customHeight="1" x14ac:dyDescent="0.25">
      <c r="A102" s="93" t="s">
        <v>391</v>
      </c>
      <c r="B102" s="92">
        <v>302</v>
      </c>
      <c r="C102" s="235">
        <v>0</v>
      </c>
      <c r="D102" s="236" t="s">
        <v>298</v>
      </c>
      <c r="E102" s="147">
        <v>-1747386.3</v>
      </c>
    </row>
    <row r="103" spans="1:5" ht="24.75" customHeight="1" x14ac:dyDescent="0.25">
      <c r="A103" s="95" t="s">
        <v>392</v>
      </c>
      <c r="B103" s="94">
        <v>310</v>
      </c>
      <c r="C103" s="229">
        <v>0</v>
      </c>
      <c r="D103" s="230" t="s">
        <v>298</v>
      </c>
      <c r="E103" s="146">
        <v>0</v>
      </c>
    </row>
    <row r="104" spans="1:5" ht="24.75" customHeight="1" x14ac:dyDescent="0.25">
      <c r="A104" s="95" t="s">
        <v>393</v>
      </c>
      <c r="B104" s="94">
        <v>311</v>
      </c>
      <c r="C104" s="229">
        <v>0</v>
      </c>
      <c r="D104" s="230" t="s">
        <v>298</v>
      </c>
      <c r="E104" s="146">
        <v>0</v>
      </c>
    </row>
    <row r="105" spans="1:5" ht="24.75" customHeight="1" x14ac:dyDescent="0.25">
      <c r="A105" s="93" t="s">
        <v>394</v>
      </c>
      <c r="B105" s="92">
        <v>312</v>
      </c>
      <c r="C105" s="235">
        <v>0</v>
      </c>
      <c r="D105" s="236" t="s">
        <v>298</v>
      </c>
      <c r="E105" s="147">
        <v>0</v>
      </c>
    </row>
    <row r="106" spans="1:5" ht="24.75" customHeight="1" x14ac:dyDescent="0.25">
      <c r="A106" s="95" t="s">
        <v>395</v>
      </c>
      <c r="B106" s="94">
        <v>320</v>
      </c>
      <c r="C106" s="229">
        <v>0</v>
      </c>
      <c r="D106" s="230" t="s">
        <v>298</v>
      </c>
      <c r="E106" s="146">
        <v>0</v>
      </c>
    </row>
    <row r="107" spans="1:5" ht="24.75" customHeight="1" x14ac:dyDescent="0.25">
      <c r="A107" s="95" t="s">
        <v>396</v>
      </c>
      <c r="B107" s="94">
        <v>321</v>
      </c>
      <c r="C107" s="229">
        <v>0</v>
      </c>
      <c r="D107" s="230" t="s">
        <v>298</v>
      </c>
      <c r="E107" s="146">
        <v>0</v>
      </c>
    </row>
    <row r="108" spans="1:5" ht="24.75" customHeight="1" x14ac:dyDescent="0.25">
      <c r="A108" s="93" t="s">
        <v>397</v>
      </c>
      <c r="B108" s="92">
        <v>322</v>
      </c>
      <c r="C108" s="235">
        <v>0</v>
      </c>
      <c r="D108" s="236" t="s">
        <v>298</v>
      </c>
      <c r="E108" s="147">
        <v>0</v>
      </c>
    </row>
    <row r="109" spans="1:5" ht="24.75" customHeight="1" x14ac:dyDescent="0.25">
      <c r="A109" s="95" t="s">
        <v>398</v>
      </c>
      <c r="B109" s="94">
        <v>330</v>
      </c>
      <c r="C109" s="229">
        <v>0</v>
      </c>
      <c r="D109" s="230" t="s">
        <v>298</v>
      </c>
      <c r="E109" s="146">
        <v>12781.5</v>
      </c>
    </row>
    <row r="110" spans="1:5" ht="24.75" customHeight="1" x14ac:dyDescent="0.25">
      <c r="A110" s="95" t="s">
        <v>399</v>
      </c>
      <c r="B110" s="94">
        <v>331</v>
      </c>
      <c r="C110" s="229">
        <v>0</v>
      </c>
      <c r="D110" s="230" t="s">
        <v>298</v>
      </c>
      <c r="E110" s="146">
        <v>32</v>
      </c>
    </row>
    <row r="111" spans="1:5" ht="26.25" x14ac:dyDescent="0.25">
      <c r="A111" s="145" t="s">
        <v>371</v>
      </c>
      <c r="B111" s="92" t="s">
        <v>99</v>
      </c>
      <c r="C111" s="221" t="s">
        <v>285</v>
      </c>
      <c r="D111" s="222"/>
      <c r="E111" s="145" t="s">
        <v>286</v>
      </c>
    </row>
    <row r="112" spans="1:5" ht="24.75" customHeight="1" x14ac:dyDescent="0.25">
      <c r="A112" s="93" t="s">
        <v>400</v>
      </c>
      <c r="B112" s="92">
        <v>332</v>
      </c>
      <c r="C112" s="235">
        <v>0</v>
      </c>
      <c r="D112" s="236" t="s">
        <v>298</v>
      </c>
      <c r="E112" s="147">
        <v>-12749.5</v>
      </c>
    </row>
    <row r="113" spans="1:5" ht="24.75" customHeight="1" x14ac:dyDescent="0.25">
      <c r="A113" s="96" t="s">
        <v>401</v>
      </c>
      <c r="B113" s="94">
        <v>340</v>
      </c>
      <c r="C113" s="229">
        <v>0</v>
      </c>
      <c r="D113" s="230" t="s">
        <v>298</v>
      </c>
      <c r="E113" s="146">
        <v>0</v>
      </c>
    </row>
    <row r="114" spans="1:5" ht="24.75" customHeight="1" x14ac:dyDescent="0.25">
      <c r="A114" s="96" t="s">
        <v>402</v>
      </c>
      <c r="B114" s="94">
        <v>341</v>
      </c>
      <c r="C114" s="229">
        <v>0</v>
      </c>
      <c r="D114" s="230" t="s">
        <v>298</v>
      </c>
      <c r="E114" s="146">
        <v>0</v>
      </c>
    </row>
    <row r="115" spans="1:5" ht="24.75" customHeight="1" x14ac:dyDescent="0.25">
      <c r="A115" s="96" t="s">
        <v>403</v>
      </c>
      <c r="B115" s="94">
        <v>342</v>
      </c>
      <c r="C115" s="229">
        <v>0</v>
      </c>
      <c r="D115" s="230" t="s">
        <v>298</v>
      </c>
      <c r="E115" s="146">
        <v>0</v>
      </c>
    </row>
    <row r="116" spans="1:5" ht="24.75" customHeight="1" x14ac:dyDescent="0.25">
      <c r="A116" s="93" t="s">
        <v>404</v>
      </c>
      <c r="B116" s="92">
        <v>343</v>
      </c>
      <c r="C116" s="235">
        <v>0</v>
      </c>
      <c r="D116" s="236" t="s">
        <v>298</v>
      </c>
      <c r="E116" s="147">
        <v>0</v>
      </c>
    </row>
    <row r="117" spans="1:5" ht="24.75" customHeight="1" x14ac:dyDescent="0.25">
      <c r="A117" s="93" t="s">
        <v>405</v>
      </c>
      <c r="B117" s="92">
        <v>350</v>
      </c>
      <c r="C117" s="147">
        <v>12245101.300000001</v>
      </c>
      <c r="D117" s="147">
        <v>13224112.9</v>
      </c>
      <c r="E117" s="147">
        <v>13224090.800000001</v>
      </c>
    </row>
    <row r="118" spans="1:5" ht="24.75" customHeight="1" x14ac:dyDescent="0.25">
      <c r="A118" s="96" t="s">
        <v>406</v>
      </c>
      <c r="B118" s="94">
        <v>351</v>
      </c>
      <c r="C118" s="146">
        <v>37403661.899999999</v>
      </c>
      <c r="D118" s="146">
        <v>38373366</v>
      </c>
      <c r="E118" s="146">
        <v>38373344</v>
      </c>
    </row>
    <row r="119" spans="1:5" ht="24.75" customHeight="1" x14ac:dyDescent="0.25">
      <c r="A119" s="96" t="s">
        <v>407</v>
      </c>
      <c r="B119" s="94">
        <v>352</v>
      </c>
      <c r="C119" s="146">
        <v>0</v>
      </c>
      <c r="D119" s="146">
        <v>0</v>
      </c>
      <c r="E119" s="146">
        <v>0</v>
      </c>
    </row>
    <row r="120" spans="1:5" ht="24.75" customHeight="1" x14ac:dyDescent="0.25">
      <c r="A120" s="96" t="s">
        <v>408</v>
      </c>
      <c r="B120" s="94">
        <v>353</v>
      </c>
      <c r="C120" s="146">
        <v>0</v>
      </c>
      <c r="D120" s="146">
        <v>0</v>
      </c>
      <c r="E120" s="146">
        <v>0</v>
      </c>
    </row>
    <row r="121" spans="1:5" ht="24.75" customHeight="1" x14ac:dyDescent="0.25">
      <c r="A121" s="96" t="s">
        <v>409</v>
      </c>
      <c r="B121" s="94">
        <v>354</v>
      </c>
      <c r="C121" s="146">
        <v>-524002.6</v>
      </c>
      <c r="D121" s="146">
        <v>-514695.2</v>
      </c>
      <c r="E121" s="146">
        <v>-514695.2</v>
      </c>
    </row>
    <row r="122" spans="1:5" ht="24.75" customHeight="1" x14ac:dyDescent="0.25">
      <c r="A122" s="96" t="s">
        <v>410</v>
      </c>
      <c r="B122" s="94">
        <v>355</v>
      </c>
      <c r="C122" s="146">
        <v>-24634558</v>
      </c>
      <c r="D122" s="146">
        <v>-24634558</v>
      </c>
      <c r="E122" s="146">
        <v>-24634558</v>
      </c>
    </row>
    <row r="123" spans="1:5" ht="24.75" customHeight="1" x14ac:dyDescent="0.25">
      <c r="A123" s="96" t="s">
        <v>411</v>
      </c>
      <c r="B123" s="94">
        <v>356</v>
      </c>
      <c r="C123" s="229">
        <v>0</v>
      </c>
      <c r="D123" s="230" t="s">
        <v>298</v>
      </c>
      <c r="E123" s="146">
        <v>0</v>
      </c>
    </row>
    <row r="124" spans="1:5" ht="24.75" customHeight="1" x14ac:dyDescent="0.25">
      <c r="A124" s="93" t="s">
        <v>412</v>
      </c>
      <c r="B124" s="94">
        <v>360</v>
      </c>
      <c r="C124" s="235">
        <v>12245101.300000001</v>
      </c>
      <c r="D124" s="236" t="s">
        <v>298</v>
      </c>
      <c r="E124" s="147">
        <v>11463955</v>
      </c>
    </row>
    <row r="125" spans="1:5" ht="24.75" customHeight="1" x14ac:dyDescent="0.25">
      <c r="A125" s="93" t="s">
        <v>413</v>
      </c>
      <c r="B125" s="92">
        <v>370</v>
      </c>
      <c r="C125" s="235">
        <v>12246896.6</v>
      </c>
      <c r="D125" s="236" t="s">
        <v>298</v>
      </c>
      <c r="E125" s="147">
        <v>12934132.4</v>
      </c>
    </row>
    <row r="126" spans="1:5" ht="24.75" customHeight="1" x14ac:dyDescent="0.25">
      <c r="A126" s="221" t="s">
        <v>414</v>
      </c>
      <c r="B126" s="237"/>
      <c r="C126" s="237"/>
      <c r="D126" s="237"/>
      <c r="E126" s="222"/>
    </row>
    <row r="127" spans="1:5" ht="24.75" customHeight="1" x14ac:dyDescent="0.25">
      <c r="A127" s="96" t="s">
        <v>415</v>
      </c>
      <c r="B127" s="97">
        <v>380</v>
      </c>
      <c r="C127" s="229">
        <v>0</v>
      </c>
      <c r="D127" s="230" t="s">
        <v>298</v>
      </c>
      <c r="E127" s="146">
        <v>0</v>
      </c>
    </row>
    <row r="128" spans="1:5" ht="24.75" customHeight="1" x14ac:dyDescent="0.25">
      <c r="A128" s="96" t="s">
        <v>416</v>
      </c>
      <c r="B128" s="94">
        <v>381</v>
      </c>
      <c r="C128" s="229">
        <v>0</v>
      </c>
      <c r="D128" s="230" t="s">
        <v>298</v>
      </c>
      <c r="E128" s="146">
        <v>0</v>
      </c>
    </row>
    <row r="129" spans="1:5" ht="24.75" customHeight="1" x14ac:dyDescent="0.25">
      <c r="A129" s="96" t="s">
        <v>417</v>
      </c>
      <c r="B129" s="94">
        <v>382</v>
      </c>
      <c r="C129" s="229">
        <v>0</v>
      </c>
      <c r="D129" s="230" t="s">
        <v>298</v>
      </c>
      <c r="E129" s="146">
        <v>0</v>
      </c>
    </row>
    <row r="130" spans="1:5" ht="24.75" customHeight="1" x14ac:dyDescent="0.25">
      <c r="A130" s="96" t="s">
        <v>418</v>
      </c>
      <c r="B130" s="94">
        <v>383</v>
      </c>
      <c r="C130" s="229">
        <v>0</v>
      </c>
      <c r="D130" s="230" t="s">
        <v>298</v>
      </c>
      <c r="E130" s="146">
        <v>0</v>
      </c>
    </row>
    <row r="131" spans="1:5" ht="24.75" customHeight="1" x14ac:dyDescent="0.25">
      <c r="A131" s="96" t="s">
        <v>419</v>
      </c>
      <c r="B131" s="94">
        <v>384</v>
      </c>
      <c r="C131" s="229">
        <v>0</v>
      </c>
      <c r="D131" s="230" t="s">
        <v>298</v>
      </c>
      <c r="E131" s="146">
        <v>0</v>
      </c>
    </row>
    <row r="132" spans="1:5" ht="24.75" customHeight="1" x14ac:dyDescent="0.25">
      <c r="A132" s="96" t="s">
        <v>420</v>
      </c>
      <c r="B132" s="94">
        <v>385</v>
      </c>
      <c r="C132" s="229">
        <v>0</v>
      </c>
      <c r="D132" s="230" t="s">
        <v>298</v>
      </c>
      <c r="E132" s="146">
        <v>0</v>
      </c>
    </row>
    <row r="133" spans="1:5" ht="24.75" customHeight="1" x14ac:dyDescent="0.25">
      <c r="A133" s="96" t="s">
        <v>421</v>
      </c>
      <c r="B133" s="98">
        <v>386</v>
      </c>
      <c r="C133" s="229">
        <v>0</v>
      </c>
      <c r="D133" s="230" t="s">
        <v>298</v>
      </c>
      <c r="E133" s="146">
        <v>0</v>
      </c>
    </row>
    <row r="134" spans="1:5" ht="24.75" customHeight="1" x14ac:dyDescent="0.25">
      <c r="A134" s="96" t="s">
        <v>422</v>
      </c>
      <c r="B134" s="98">
        <v>387</v>
      </c>
      <c r="C134" s="229">
        <v>0</v>
      </c>
      <c r="D134" s="230" t="s">
        <v>298</v>
      </c>
      <c r="E134" s="146">
        <v>0</v>
      </c>
    </row>
    <row r="135" spans="1:5" ht="24.75" customHeight="1" x14ac:dyDescent="0.25">
      <c r="A135" s="96" t="s">
        <v>423</v>
      </c>
      <c r="B135" s="98">
        <v>388</v>
      </c>
      <c r="C135" s="229">
        <v>38331.9</v>
      </c>
      <c r="D135" s="230" t="s">
        <v>298</v>
      </c>
      <c r="E135" s="146">
        <v>80228.899999999994</v>
      </c>
    </row>
    <row r="136" spans="1:5" ht="24.75" customHeight="1" x14ac:dyDescent="0.25">
      <c r="A136" s="96" t="s">
        <v>424</v>
      </c>
      <c r="B136" s="98">
        <v>389</v>
      </c>
      <c r="C136" s="229">
        <v>0</v>
      </c>
      <c r="D136" s="230" t="s">
        <v>298</v>
      </c>
      <c r="E136" s="146">
        <v>0</v>
      </c>
    </row>
    <row r="137" spans="1:5" ht="24.75" customHeight="1" x14ac:dyDescent="0.25">
      <c r="A137" s="96" t="s">
        <v>425</v>
      </c>
      <c r="B137" s="98">
        <v>390</v>
      </c>
      <c r="C137" s="229">
        <v>0</v>
      </c>
      <c r="D137" s="230" t="s">
        <v>298</v>
      </c>
      <c r="E137" s="146">
        <v>0</v>
      </c>
    </row>
    <row r="138" spans="1:5" ht="15" customHeight="1" x14ac:dyDescent="0.25">
      <c r="A138" s="90"/>
      <c r="B138" s="91"/>
      <c r="C138" s="139"/>
      <c r="D138" s="139"/>
      <c r="E138" s="139"/>
    </row>
    <row r="139" spans="1:5" ht="15" customHeight="1" x14ac:dyDescent="0.25">
      <c r="A139" s="90"/>
      <c r="B139" s="91"/>
      <c r="C139" s="139"/>
      <c r="D139" s="139"/>
      <c r="E139" s="139"/>
    </row>
    <row r="140" spans="1:5" ht="15" customHeight="1" x14ac:dyDescent="0.25">
      <c r="A140" s="238" t="s">
        <v>426</v>
      </c>
      <c r="B140" s="238"/>
      <c r="C140" s="238"/>
      <c r="D140" s="238"/>
      <c r="E140" s="238"/>
    </row>
    <row r="141" spans="1:5" ht="15" customHeight="1" x14ac:dyDescent="0.25">
      <c r="A141" s="148" t="s">
        <v>427</v>
      </c>
      <c r="B141" s="239" t="s">
        <v>428</v>
      </c>
      <c r="C141" s="239"/>
      <c r="D141" s="239"/>
      <c r="E141" s="239"/>
    </row>
    <row r="142" spans="1:5" ht="15" customHeight="1" x14ac:dyDescent="0.25">
      <c r="A142" s="90"/>
      <c r="B142" s="91"/>
      <c r="C142" s="139"/>
      <c r="D142" s="139"/>
      <c r="E142" s="139"/>
    </row>
    <row r="143" spans="1:5" ht="15" customHeight="1" x14ac:dyDescent="0.25">
      <c r="A143" s="240" t="s">
        <v>429</v>
      </c>
      <c r="B143" s="240"/>
      <c r="C143" s="240"/>
      <c r="D143" s="240"/>
      <c r="E143" s="240"/>
    </row>
    <row r="144" spans="1:5" x14ac:dyDescent="0.25">
      <c r="A144" s="90"/>
      <c r="B144" s="91"/>
      <c r="C144" s="139"/>
      <c r="D144" s="139"/>
      <c r="E144" s="139"/>
    </row>
    <row r="145" spans="1:5" x14ac:dyDescent="0.25">
      <c r="A145" s="90"/>
      <c r="B145" s="91"/>
      <c r="C145" s="139"/>
      <c r="D145" s="139"/>
      <c r="E145" s="139"/>
    </row>
  </sheetData>
  <mergeCells count="130"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1"/>
  <sheetViews>
    <sheetView view="pageBreakPreview" zoomScaleNormal="100" zoomScaleSheetLayoutView="100" workbookViewId="0">
      <selection activeCell="G78" sqref="G78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A1" s="99"/>
      <c r="B1" s="99"/>
      <c r="C1" s="99"/>
      <c r="D1" s="99"/>
      <c r="E1" s="243" t="s">
        <v>83</v>
      </c>
      <c r="F1" s="243"/>
      <c r="G1" s="243"/>
      <c r="H1" s="243"/>
      <c r="I1" s="243"/>
    </row>
    <row r="2" spans="1:9" ht="33.6" customHeight="1" x14ac:dyDescent="0.25">
      <c r="A2" s="244" t="s">
        <v>84</v>
      </c>
      <c r="B2" s="244"/>
      <c r="C2" s="244"/>
      <c r="D2" s="244"/>
      <c r="E2" s="244"/>
      <c r="F2" s="244"/>
      <c r="G2" s="244"/>
      <c r="H2" s="244"/>
      <c r="I2" s="244"/>
    </row>
    <row r="3" spans="1:9" ht="15" customHeight="1" x14ac:dyDescent="0.25">
      <c r="A3" s="238" t="s">
        <v>551</v>
      </c>
      <c r="B3" s="238"/>
      <c r="C3" s="238"/>
      <c r="D3" s="238"/>
      <c r="E3" s="238"/>
      <c r="F3" s="238"/>
      <c r="G3" s="238"/>
      <c r="H3" s="238"/>
      <c r="I3" s="238"/>
    </row>
    <row r="4" spans="1:9" ht="9.75" customHeight="1" x14ac:dyDescent="0.25">
      <c r="A4" s="141"/>
      <c r="B4" s="141"/>
      <c r="C4" s="141"/>
      <c r="D4" s="141"/>
      <c r="E4" s="141"/>
      <c r="F4" s="141"/>
      <c r="G4" s="99"/>
      <c r="H4" s="99"/>
      <c r="I4" s="99"/>
    </row>
    <row r="5" spans="1:9" ht="13.5" customHeight="1" x14ac:dyDescent="0.25">
      <c r="A5" s="100"/>
      <c r="B5" s="241" t="s">
        <v>85</v>
      </c>
      <c r="C5" s="241"/>
      <c r="D5" s="241"/>
      <c r="E5" s="240" t="s">
        <v>86</v>
      </c>
      <c r="F5" s="240"/>
      <c r="G5" s="240"/>
      <c r="H5" s="240"/>
      <c r="I5" s="240"/>
    </row>
    <row r="6" spans="1:9" ht="13.5" customHeight="1" x14ac:dyDescent="0.25">
      <c r="A6" s="100" t="s">
        <v>87</v>
      </c>
      <c r="B6" s="241" t="s">
        <v>88</v>
      </c>
      <c r="C6" s="241"/>
      <c r="D6" s="241"/>
      <c r="E6" s="242"/>
      <c r="F6" s="242"/>
      <c r="G6" s="242"/>
      <c r="H6" s="242"/>
      <c r="I6" s="242"/>
    </row>
    <row r="7" spans="1:9" ht="13.5" customHeight="1" x14ac:dyDescent="0.25">
      <c r="A7" s="100"/>
      <c r="B7" s="241" t="s">
        <v>89</v>
      </c>
      <c r="C7" s="241"/>
      <c r="D7" s="241"/>
      <c r="E7" s="242" t="s">
        <v>552</v>
      </c>
      <c r="F7" s="242"/>
      <c r="G7" s="242"/>
      <c r="H7" s="242"/>
      <c r="I7" s="242"/>
    </row>
    <row r="8" spans="1:9" ht="13.5" customHeight="1" x14ac:dyDescent="0.25">
      <c r="A8" s="100"/>
      <c r="B8" s="241" t="s">
        <v>90</v>
      </c>
      <c r="C8" s="241"/>
      <c r="D8" s="241"/>
      <c r="E8" s="242"/>
      <c r="F8" s="242"/>
      <c r="G8" s="242"/>
      <c r="H8" s="242"/>
      <c r="I8" s="242"/>
    </row>
    <row r="9" spans="1:9" ht="13.5" customHeight="1" x14ac:dyDescent="0.25">
      <c r="A9" s="100"/>
      <c r="B9" s="241" t="s">
        <v>91</v>
      </c>
      <c r="C9" s="241"/>
      <c r="D9" s="241"/>
      <c r="E9" s="242"/>
      <c r="F9" s="242"/>
      <c r="G9" s="242"/>
      <c r="H9" s="242"/>
      <c r="I9" s="242"/>
    </row>
    <row r="10" spans="1:9" ht="13.5" customHeight="1" x14ac:dyDescent="0.25">
      <c r="A10" s="100"/>
      <c r="B10" s="241" t="s">
        <v>92</v>
      </c>
      <c r="C10" s="241"/>
      <c r="D10" s="241"/>
      <c r="E10" s="242"/>
      <c r="F10" s="242"/>
      <c r="G10" s="242"/>
      <c r="H10" s="242"/>
      <c r="I10" s="242"/>
    </row>
    <row r="11" spans="1:9" ht="13.5" customHeight="1" x14ac:dyDescent="0.25">
      <c r="A11" s="100"/>
      <c r="B11" s="241" t="s">
        <v>93</v>
      </c>
      <c r="C11" s="241"/>
      <c r="D11" s="241"/>
      <c r="E11" s="242" t="s">
        <v>94</v>
      </c>
      <c r="F11" s="242"/>
      <c r="G11" s="242"/>
      <c r="H11" s="242"/>
      <c r="I11" s="242"/>
    </row>
    <row r="12" spans="1:9" ht="8.25" customHeight="1" x14ac:dyDescent="0.25">
      <c r="A12" s="99"/>
      <c r="B12" s="99"/>
      <c r="C12" s="99"/>
      <c r="D12" s="99"/>
      <c r="E12" s="99"/>
      <c r="F12" s="99"/>
      <c r="G12" s="99"/>
      <c r="H12" s="99"/>
      <c r="I12" s="99"/>
    </row>
    <row r="13" spans="1:9" ht="57.6" customHeight="1" x14ac:dyDescent="0.25">
      <c r="A13" s="101" t="s">
        <v>95</v>
      </c>
      <c r="B13" s="102" t="s">
        <v>96</v>
      </c>
      <c r="C13" s="101" t="s">
        <v>97</v>
      </c>
      <c r="D13" s="103" t="s">
        <v>98</v>
      </c>
      <c r="E13" s="103" t="s">
        <v>99</v>
      </c>
      <c r="F13" s="103" t="s">
        <v>100</v>
      </c>
      <c r="G13" s="103" t="s">
        <v>101</v>
      </c>
      <c r="H13" s="103" t="s">
        <v>102</v>
      </c>
      <c r="I13" s="103" t="s">
        <v>103</v>
      </c>
    </row>
    <row r="14" spans="1:9" ht="15" customHeight="1" x14ac:dyDescent="0.25">
      <c r="A14" s="246" t="s">
        <v>104</v>
      </c>
      <c r="B14" s="247"/>
      <c r="C14" s="248"/>
      <c r="D14" s="104" t="s">
        <v>105</v>
      </c>
      <c r="E14" s="104">
        <v>1</v>
      </c>
      <c r="F14" s="104">
        <v>2</v>
      </c>
      <c r="G14" s="104">
        <v>3</v>
      </c>
      <c r="H14" s="104">
        <v>4</v>
      </c>
      <c r="I14" s="104">
        <v>5</v>
      </c>
    </row>
    <row r="15" spans="1:9" x14ac:dyDescent="0.25">
      <c r="A15" s="105" t="s">
        <v>106</v>
      </c>
      <c r="B15" s="105" t="s">
        <v>107</v>
      </c>
      <c r="C15" s="106" t="s">
        <v>108</v>
      </c>
      <c r="D15" s="107" t="s">
        <v>109</v>
      </c>
      <c r="E15" s="113" t="s">
        <v>110</v>
      </c>
      <c r="F15" s="114">
        <v>3816000</v>
      </c>
      <c r="G15" s="114">
        <v>2295352.7999999998</v>
      </c>
      <c r="H15" s="114">
        <v>2295352.7999999998</v>
      </c>
      <c r="I15" s="114">
        <v>2295352.7999999998</v>
      </c>
    </row>
    <row r="16" spans="1:9" x14ac:dyDescent="0.25">
      <c r="A16" s="105" t="s">
        <v>106</v>
      </c>
      <c r="B16" s="105" t="s">
        <v>111</v>
      </c>
      <c r="C16" s="106" t="s">
        <v>108</v>
      </c>
      <c r="D16" s="107" t="s">
        <v>112</v>
      </c>
      <c r="E16" s="113" t="s">
        <v>113</v>
      </c>
      <c r="F16" s="114">
        <v>3816000</v>
      </c>
      <c r="G16" s="114">
        <v>2295352.7999999998</v>
      </c>
      <c r="H16" s="114">
        <v>2295352.7999999998</v>
      </c>
      <c r="I16" s="114">
        <v>2295352.7999999998</v>
      </c>
    </row>
    <row r="17" spans="1:9" x14ac:dyDescent="0.25">
      <c r="A17" s="108" t="s">
        <v>106</v>
      </c>
      <c r="B17" s="108" t="s">
        <v>111</v>
      </c>
      <c r="C17" s="109" t="s">
        <v>114</v>
      </c>
      <c r="D17" s="110" t="s">
        <v>115</v>
      </c>
      <c r="E17" s="115" t="s">
        <v>116</v>
      </c>
      <c r="F17" s="116">
        <v>3816000</v>
      </c>
      <c r="G17" s="116">
        <v>2295352.7999999998</v>
      </c>
      <c r="H17" s="116">
        <v>2295352.7999999998</v>
      </c>
      <c r="I17" s="116">
        <v>2295352.7999999998</v>
      </c>
    </row>
    <row r="18" spans="1:9" x14ac:dyDescent="0.25">
      <c r="A18" s="105" t="s">
        <v>117</v>
      </c>
      <c r="B18" s="105" t="s">
        <v>111</v>
      </c>
      <c r="C18" s="106" t="s">
        <v>114</v>
      </c>
      <c r="D18" s="107" t="s">
        <v>118</v>
      </c>
      <c r="E18" s="113" t="s">
        <v>119</v>
      </c>
      <c r="F18" s="114">
        <v>0</v>
      </c>
      <c r="G18" s="114">
        <v>2593.6</v>
      </c>
      <c r="H18" s="114">
        <v>2593.6</v>
      </c>
      <c r="I18" s="114">
        <v>2593.6</v>
      </c>
    </row>
    <row r="19" spans="1:9" x14ac:dyDescent="0.25">
      <c r="A19" s="108" t="s">
        <v>117</v>
      </c>
      <c r="B19" s="108" t="s">
        <v>111</v>
      </c>
      <c r="C19" s="109" t="s">
        <v>120</v>
      </c>
      <c r="D19" s="110" t="s">
        <v>121</v>
      </c>
      <c r="E19" s="115" t="s">
        <v>122</v>
      </c>
      <c r="F19" s="116">
        <v>0</v>
      </c>
      <c r="G19" s="116">
        <v>2593.6</v>
      </c>
      <c r="H19" s="116">
        <v>2593.6</v>
      </c>
      <c r="I19" s="116">
        <v>2593.6</v>
      </c>
    </row>
    <row r="20" spans="1:9" x14ac:dyDescent="0.25">
      <c r="A20" s="105" t="s">
        <v>123</v>
      </c>
      <c r="B20" s="105" t="s">
        <v>123</v>
      </c>
      <c r="C20" s="106" t="s">
        <v>123</v>
      </c>
      <c r="D20" s="107" t="s">
        <v>124</v>
      </c>
      <c r="E20" s="113" t="s">
        <v>125</v>
      </c>
      <c r="F20" s="114">
        <v>3816000</v>
      </c>
      <c r="G20" s="114">
        <v>2297946.4</v>
      </c>
      <c r="H20" s="114">
        <v>2297946.4</v>
      </c>
      <c r="I20" s="114">
        <v>2297946.4</v>
      </c>
    </row>
    <row r="21" spans="1:9" x14ac:dyDescent="0.25">
      <c r="A21" s="105" t="s">
        <v>106</v>
      </c>
      <c r="B21" s="105" t="s">
        <v>126</v>
      </c>
      <c r="C21" s="106" t="s">
        <v>108</v>
      </c>
      <c r="D21" s="107" t="s">
        <v>127</v>
      </c>
      <c r="E21" s="113" t="s">
        <v>128</v>
      </c>
      <c r="F21" s="114">
        <v>954000</v>
      </c>
      <c r="G21" s="114">
        <v>573763.19999999995</v>
      </c>
      <c r="H21" s="114">
        <v>573763.19999999995</v>
      </c>
      <c r="I21" s="114">
        <v>573763.19999999995</v>
      </c>
    </row>
    <row r="22" spans="1:9" x14ac:dyDescent="0.25">
      <c r="A22" s="105" t="s">
        <v>106</v>
      </c>
      <c r="B22" s="105" t="s">
        <v>129</v>
      </c>
      <c r="C22" s="106" t="s">
        <v>108</v>
      </c>
      <c r="D22" s="107" t="s">
        <v>130</v>
      </c>
      <c r="E22" s="113" t="s">
        <v>131</v>
      </c>
      <c r="F22" s="114">
        <v>954000</v>
      </c>
      <c r="G22" s="114">
        <v>573763.19999999995</v>
      </c>
      <c r="H22" s="114">
        <v>573763.19999999995</v>
      </c>
      <c r="I22" s="114">
        <v>573763.19999999995</v>
      </c>
    </row>
    <row r="23" spans="1:9" x14ac:dyDescent="0.25">
      <c r="A23" s="108" t="s">
        <v>106</v>
      </c>
      <c r="B23" s="108" t="s">
        <v>129</v>
      </c>
      <c r="C23" s="109" t="s">
        <v>114</v>
      </c>
      <c r="D23" s="110" t="s">
        <v>132</v>
      </c>
      <c r="E23" s="115" t="s">
        <v>133</v>
      </c>
      <c r="F23" s="116">
        <v>954000</v>
      </c>
      <c r="G23" s="116">
        <v>573763.19999999995</v>
      </c>
      <c r="H23" s="116">
        <v>573763.19999999995</v>
      </c>
      <c r="I23" s="116">
        <v>573763.19999999995</v>
      </c>
    </row>
    <row r="24" spans="1:9" x14ac:dyDescent="0.25">
      <c r="A24" s="105" t="s">
        <v>123</v>
      </c>
      <c r="B24" s="105" t="s">
        <v>123</v>
      </c>
      <c r="C24" s="106" t="s">
        <v>123</v>
      </c>
      <c r="D24" s="107" t="s">
        <v>134</v>
      </c>
      <c r="E24" s="113" t="s">
        <v>107</v>
      </c>
      <c r="F24" s="114">
        <v>954000</v>
      </c>
      <c r="G24" s="114">
        <v>573763.19999999995</v>
      </c>
      <c r="H24" s="114">
        <v>573763.19999999995</v>
      </c>
      <c r="I24" s="114">
        <v>573763.19999999995</v>
      </c>
    </row>
    <row r="25" spans="1:9" x14ac:dyDescent="0.25">
      <c r="A25" s="105" t="s">
        <v>135</v>
      </c>
      <c r="B25" s="105" t="s">
        <v>136</v>
      </c>
      <c r="C25" s="106" t="s">
        <v>108</v>
      </c>
      <c r="D25" s="107" t="s">
        <v>137</v>
      </c>
      <c r="E25" s="113" t="s">
        <v>111</v>
      </c>
      <c r="F25" s="114">
        <v>705746</v>
      </c>
      <c r="G25" s="114">
        <v>0</v>
      </c>
      <c r="H25" s="114">
        <v>240901.5</v>
      </c>
      <c r="I25" s="114">
        <v>311532.3</v>
      </c>
    </row>
    <row r="26" spans="1:9" x14ac:dyDescent="0.25">
      <c r="A26" s="105" t="s">
        <v>135</v>
      </c>
      <c r="B26" s="105" t="s">
        <v>107</v>
      </c>
      <c r="C26" s="106" t="s">
        <v>108</v>
      </c>
      <c r="D26" s="107" t="s">
        <v>138</v>
      </c>
      <c r="E26" s="113" t="s">
        <v>139</v>
      </c>
      <c r="F26" s="114">
        <v>35000</v>
      </c>
      <c r="G26" s="114">
        <v>0</v>
      </c>
      <c r="H26" s="114">
        <v>0</v>
      </c>
      <c r="I26" s="114">
        <v>0</v>
      </c>
    </row>
    <row r="27" spans="1:9" x14ac:dyDescent="0.25">
      <c r="A27" s="108" t="s">
        <v>135</v>
      </c>
      <c r="B27" s="108" t="s">
        <v>111</v>
      </c>
      <c r="C27" s="109" t="s">
        <v>108</v>
      </c>
      <c r="D27" s="110" t="s">
        <v>140</v>
      </c>
      <c r="E27" s="115" t="s">
        <v>141</v>
      </c>
      <c r="F27" s="116">
        <v>35000</v>
      </c>
      <c r="G27" s="116">
        <v>0</v>
      </c>
      <c r="H27" s="116">
        <v>0</v>
      </c>
      <c r="I27" s="116">
        <v>0</v>
      </c>
    </row>
    <row r="28" spans="1:9" x14ac:dyDescent="0.25">
      <c r="A28" s="105" t="s">
        <v>135</v>
      </c>
      <c r="B28" s="105" t="s">
        <v>126</v>
      </c>
      <c r="C28" s="106" t="s">
        <v>108</v>
      </c>
      <c r="D28" s="107" t="s">
        <v>142</v>
      </c>
      <c r="E28" s="113" t="s">
        <v>143</v>
      </c>
      <c r="F28" s="114">
        <v>94303</v>
      </c>
      <c r="G28" s="114">
        <v>0</v>
      </c>
      <c r="H28" s="114">
        <v>46846</v>
      </c>
      <c r="I28" s="114">
        <v>90938.7</v>
      </c>
    </row>
    <row r="29" spans="1:9" x14ac:dyDescent="0.25">
      <c r="A29" s="108" t="s">
        <v>135</v>
      </c>
      <c r="B29" s="108" t="s">
        <v>129</v>
      </c>
      <c r="C29" s="109" t="s">
        <v>108</v>
      </c>
      <c r="D29" s="110" t="s">
        <v>144</v>
      </c>
      <c r="E29" s="115" t="s">
        <v>145</v>
      </c>
      <c r="F29" s="116">
        <v>25000</v>
      </c>
      <c r="G29" s="116">
        <v>0</v>
      </c>
      <c r="H29" s="116">
        <v>25000</v>
      </c>
      <c r="I29" s="116">
        <v>28291.200000000001</v>
      </c>
    </row>
    <row r="30" spans="1:9" x14ac:dyDescent="0.25">
      <c r="A30" s="108" t="s">
        <v>135</v>
      </c>
      <c r="B30" s="108" t="s">
        <v>146</v>
      </c>
      <c r="C30" s="109" t="s">
        <v>108</v>
      </c>
      <c r="D30" s="110" t="s">
        <v>147</v>
      </c>
      <c r="E30" s="115" t="s">
        <v>148</v>
      </c>
      <c r="F30" s="116">
        <v>65800</v>
      </c>
      <c r="G30" s="116">
        <v>0</v>
      </c>
      <c r="H30" s="116">
        <v>19499.400000000001</v>
      </c>
      <c r="I30" s="116">
        <v>62312.9</v>
      </c>
    </row>
    <row r="31" spans="1:9" x14ac:dyDescent="0.25">
      <c r="A31" s="108" t="s">
        <v>135</v>
      </c>
      <c r="B31" s="108" t="s">
        <v>149</v>
      </c>
      <c r="C31" s="109" t="s">
        <v>108</v>
      </c>
      <c r="D31" s="110" t="s">
        <v>150</v>
      </c>
      <c r="E31" s="115" t="s">
        <v>151</v>
      </c>
      <c r="F31" s="116">
        <v>1503</v>
      </c>
      <c r="G31" s="116">
        <v>0</v>
      </c>
      <c r="H31" s="116">
        <v>350</v>
      </c>
      <c r="I31" s="116">
        <v>153.19999999999999</v>
      </c>
    </row>
    <row r="32" spans="1:9" ht="25.5" x14ac:dyDescent="0.25">
      <c r="A32" s="108" t="s">
        <v>135</v>
      </c>
      <c r="B32" s="108" t="s">
        <v>152</v>
      </c>
      <c r="C32" s="109" t="s">
        <v>108</v>
      </c>
      <c r="D32" s="110" t="s">
        <v>153</v>
      </c>
      <c r="E32" s="115" t="s">
        <v>154</v>
      </c>
      <c r="F32" s="116">
        <v>2000</v>
      </c>
      <c r="G32" s="116">
        <v>0</v>
      </c>
      <c r="H32" s="116">
        <v>1996.6</v>
      </c>
      <c r="I32" s="116">
        <v>181.4</v>
      </c>
    </row>
    <row r="33" spans="1:9" x14ac:dyDescent="0.25">
      <c r="A33" s="105" t="s">
        <v>135</v>
      </c>
      <c r="B33" s="105" t="s">
        <v>155</v>
      </c>
      <c r="C33" s="106" t="s">
        <v>108</v>
      </c>
      <c r="D33" s="107" t="s">
        <v>156</v>
      </c>
      <c r="E33" s="113" t="s">
        <v>157</v>
      </c>
      <c r="F33" s="114">
        <v>12025</v>
      </c>
      <c r="G33" s="114">
        <v>0</v>
      </c>
      <c r="H33" s="114">
        <v>537.79999999999995</v>
      </c>
      <c r="I33" s="114">
        <v>537.79999999999995</v>
      </c>
    </row>
    <row r="34" spans="1:9" x14ac:dyDescent="0.25">
      <c r="A34" s="105" t="s">
        <v>135</v>
      </c>
      <c r="B34" s="105" t="s">
        <v>158</v>
      </c>
      <c r="C34" s="106" t="s">
        <v>108</v>
      </c>
      <c r="D34" s="107" t="s">
        <v>159</v>
      </c>
      <c r="E34" s="113" t="s">
        <v>126</v>
      </c>
      <c r="F34" s="114">
        <v>12025</v>
      </c>
      <c r="G34" s="114">
        <v>0</v>
      </c>
      <c r="H34" s="114">
        <v>537.79999999999995</v>
      </c>
      <c r="I34" s="114">
        <v>537.79999999999995</v>
      </c>
    </row>
    <row r="35" spans="1:9" x14ac:dyDescent="0.25">
      <c r="A35" s="108" t="s">
        <v>135</v>
      </c>
      <c r="B35" s="108" t="s">
        <v>158</v>
      </c>
      <c r="C35" s="109" t="s">
        <v>114</v>
      </c>
      <c r="D35" s="110" t="s">
        <v>160</v>
      </c>
      <c r="E35" s="115" t="s">
        <v>129</v>
      </c>
      <c r="F35" s="116">
        <v>7025</v>
      </c>
      <c r="G35" s="116">
        <v>0</v>
      </c>
      <c r="H35" s="116">
        <v>537.79999999999995</v>
      </c>
      <c r="I35" s="116">
        <v>537.79999999999995</v>
      </c>
    </row>
    <row r="36" spans="1:9" x14ac:dyDescent="0.25">
      <c r="A36" s="105" t="s">
        <v>135</v>
      </c>
      <c r="B36" s="105" t="s">
        <v>158</v>
      </c>
      <c r="C36" s="106" t="s">
        <v>161</v>
      </c>
      <c r="D36" s="107" t="s">
        <v>162</v>
      </c>
      <c r="E36" s="113" t="s">
        <v>163</v>
      </c>
      <c r="F36" s="114">
        <v>5000</v>
      </c>
      <c r="G36" s="114">
        <v>0</v>
      </c>
      <c r="H36" s="114">
        <v>0</v>
      </c>
      <c r="I36" s="114">
        <v>0</v>
      </c>
    </row>
    <row r="37" spans="1:9" x14ac:dyDescent="0.25">
      <c r="A37" s="108" t="s">
        <v>135</v>
      </c>
      <c r="B37" s="108" t="s">
        <v>158</v>
      </c>
      <c r="C37" s="109" t="s">
        <v>164</v>
      </c>
      <c r="D37" s="110" t="s">
        <v>165</v>
      </c>
      <c r="E37" s="115" t="s">
        <v>146</v>
      </c>
      <c r="F37" s="116">
        <v>5000</v>
      </c>
      <c r="G37" s="116">
        <v>0</v>
      </c>
      <c r="H37" s="116">
        <v>0</v>
      </c>
      <c r="I37" s="116">
        <v>0</v>
      </c>
    </row>
    <row r="38" spans="1:9" x14ac:dyDescent="0.25">
      <c r="A38" s="105" t="s">
        <v>135</v>
      </c>
      <c r="B38" s="105" t="s">
        <v>166</v>
      </c>
      <c r="C38" s="106" t="s">
        <v>108</v>
      </c>
      <c r="D38" s="107" t="s">
        <v>167</v>
      </c>
      <c r="E38" s="113" t="s">
        <v>149</v>
      </c>
      <c r="F38" s="114">
        <v>330000</v>
      </c>
      <c r="G38" s="114">
        <v>0</v>
      </c>
      <c r="H38" s="114">
        <v>0</v>
      </c>
      <c r="I38" s="114">
        <v>0</v>
      </c>
    </row>
    <row r="39" spans="1:9" x14ac:dyDescent="0.25">
      <c r="A39" s="105" t="s">
        <v>135</v>
      </c>
      <c r="B39" s="105" t="s">
        <v>168</v>
      </c>
      <c r="C39" s="106" t="s">
        <v>108</v>
      </c>
      <c r="D39" s="107" t="s">
        <v>159</v>
      </c>
      <c r="E39" s="113" t="s">
        <v>152</v>
      </c>
      <c r="F39" s="114">
        <v>330000</v>
      </c>
      <c r="G39" s="114">
        <v>0</v>
      </c>
      <c r="H39" s="114">
        <v>0</v>
      </c>
      <c r="I39" s="114">
        <v>0</v>
      </c>
    </row>
    <row r="40" spans="1:9" x14ac:dyDescent="0.25">
      <c r="A40" s="108" t="s">
        <v>135</v>
      </c>
      <c r="B40" s="108" t="s">
        <v>168</v>
      </c>
      <c r="C40" s="109" t="s">
        <v>114</v>
      </c>
      <c r="D40" s="110" t="s">
        <v>160</v>
      </c>
      <c r="E40" s="115" t="s">
        <v>169</v>
      </c>
      <c r="F40" s="116">
        <v>330000</v>
      </c>
      <c r="G40" s="116">
        <v>0</v>
      </c>
      <c r="H40" s="116">
        <v>0</v>
      </c>
      <c r="I40" s="116">
        <v>0</v>
      </c>
    </row>
    <row r="41" spans="1:9" x14ac:dyDescent="0.25">
      <c r="A41" s="105" t="s">
        <v>135</v>
      </c>
      <c r="B41" s="105" t="s">
        <v>170</v>
      </c>
      <c r="C41" s="106" t="s">
        <v>108</v>
      </c>
      <c r="D41" s="107" t="s">
        <v>171</v>
      </c>
      <c r="E41" s="113" t="s">
        <v>172</v>
      </c>
      <c r="F41" s="114">
        <v>25000</v>
      </c>
      <c r="G41" s="114">
        <v>0</v>
      </c>
      <c r="H41" s="114">
        <v>22576.5</v>
      </c>
      <c r="I41" s="114">
        <v>32977.5</v>
      </c>
    </row>
    <row r="42" spans="1:9" x14ac:dyDescent="0.25">
      <c r="A42" s="105" t="s">
        <v>135</v>
      </c>
      <c r="B42" s="105" t="s">
        <v>173</v>
      </c>
      <c r="C42" s="106" t="s">
        <v>108</v>
      </c>
      <c r="D42" s="107" t="s">
        <v>174</v>
      </c>
      <c r="E42" s="113" t="s">
        <v>175</v>
      </c>
      <c r="F42" s="114">
        <v>25000</v>
      </c>
      <c r="G42" s="114">
        <v>0</v>
      </c>
      <c r="H42" s="114">
        <v>22576.5</v>
      </c>
      <c r="I42" s="114">
        <v>32977.5</v>
      </c>
    </row>
    <row r="43" spans="1:9" x14ac:dyDescent="0.25">
      <c r="A43" s="105" t="s">
        <v>135</v>
      </c>
      <c r="B43" s="105" t="s">
        <v>173</v>
      </c>
      <c r="C43" s="106" t="s">
        <v>114</v>
      </c>
      <c r="D43" s="107" t="s">
        <v>176</v>
      </c>
      <c r="E43" s="113" t="s">
        <v>177</v>
      </c>
      <c r="F43" s="114">
        <v>5000</v>
      </c>
      <c r="G43" s="114">
        <v>0</v>
      </c>
      <c r="H43" s="114">
        <v>3576.5</v>
      </c>
      <c r="I43" s="114">
        <v>20281.400000000001</v>
      </c>
    </row>
    <row r="44" spans="1:9" x14ac:dyDescent="0.25">
      <c r="A44" s="108" t="s">
        <v>135</v>
      </c>
      <c r="B44" s="108" t="s">
        <v>173</v>
      </c>
      <c r="C44" s="109" t="s">
        <v>178</v>
      </c>
      <c r="D44" s="110" t="s">
        <v>179</v>
      </c>
      <c r="E44" s="115" t="s">
        <v>155</v>
      </c>
      <c r="F44" s="116">
        <v>5000</v>
      </c>
      <c r="G44" s="116">
        <v>0</v>
      </c>
      <c r="H44" s="116">
        <v>3576.5</v>
      </c>
      <c r="I44" s="116">
        <v>13550.3</v>
      </c>
    </row>
    <row r="45" spans="1:9" x14ac:dyDescent="0.25">
      <c r="A45" s="108" t="s">
        <v>135</v>
      </c>
      <c r="B45" s="108" t="s">
        <v>173</v>
      </c>
      <c r="C45" s="109" t="s">
        <v>120</v>
      </c>
      <c r="D45" s="110" t="s">
        <v>180</v>
      </c>
      <c r="E45" s="115" t="s">
        <v>181</v>
      </c>
      <c r="F45" s="116">
        <v>0</v>
      </c>
      <c r="G45" s="116">
        <v>0</v>
      </c>
      <c r="H45" s="116">
        <v>0</v>
      </c>
      <c r="I45" s="116">
        <v>1629</v>
      </c>
    </row>
    <row r="46" spans="1:9" x14ac:dyDescent="0.25">
      <c r="A46" s="108" t="s">
        <v>135</v>
      </c>
      <c r="B46" s="108" t="s">
        <v>173</v>
      </c>
      <c r="C46" s="109" t="s">
        <v>512</v>
      </c>
      <c r="D46" s="110" t="s">
        <v>513</v>
      </c>
      <c r="E46" s="115" t="s">
        <v>184</v>
      </c>
      <c r="F46" s="116">
        <v>0</v>
      </c>
      <c r="G46" s="116">
        <v>0</v>
      </c>
      <c r="H46" s="116">
        <v>0</v>
      </c>
      <c r="I46" s="116">
        <v>5102.1000000000004</v>
      </c>
    </row>
    <row r="47" spans="1:9" x14ac:dyDescent="0.25">
      <c r="A47" s="108" t="s">
        <v>135</v>
      </c>
      <c r="B47" s="108" t="s">
        <v>173</v>
      </c>
      <c r="C47" s="109" t="s">
        <v>192</v>
      </c>
      <c r="D47" s="110" t="s">
        <v>537</v>
      </c>
      <c r="E47" s="115" t="s">
        <v>187</v>
      </c>
      <c r="F47" s="116">
        <v>0</v>
      </c>
      <c r="G47" s="116">
        <v>0</v>
      </c>
      <c r="H47" s="116">
        <v>0</v>
      </c>
      <c r="I47" s="116">
        <v>1552</v>
      </c>
    </row>
    <row r="48" spans="1:9" x14ac:dyDescent="0.25">
      <c r="A48" s="108" t="s">
        <v>135</v>
      </c>
      <c r="B48" s="108" t="s">
        <v>173</v>
      </c>
      <c r="C48" s="109" t="s">
        <v>182</v>
      </c>
      <c r="D48" s="110" t="s">
        <v>183</v>
      </c>
      <c r="E48" s="115" t="s">
        <v>158</v>
      </c>
      <c r="F48" s="116">
        <v>20000</v>
      </c>
      <c r="G48" s="116">
        <v>0</v>
      </c>
      <c r="H48" s="116">
        <v>19000</v>
      </c>
      <c r="I48" s="116">
        <v>11144.1</v>
      </c>
    </row>
    <row r="49" spans="1:9" x14ac:dyDescent="0.25">
      <c r="A49" s="105" t="s">
        <v>135</v>
      </c>
      <c r="B49" s="105" t="s">
        <v>185</v>
      </c>
      <c r="C49" s="106" t="s">
        <v>108</v>
      </c>
      <c r="D49" s="107" t="s">
        <v>186</v>
      </c>
      <c r="E49" s="113" t="s">
        <v>191</v>
      </c>
      <c r="F49" s="114">
        <v>209418</v>
      </c>
      <c r="G49" s="114">
        <v>0</v>
      </c>
      <c r="H49" s="114">
        <v>170941.3</v>
      </c>
      <c r="I49" s="114">
        <v>187078.3</v>
      </c>
    </row>
    <row r="50" spans="1:9" x14ac:dyDescent="0.25">
      <c r="A50" s="105" t="s">
        <v>135</v>
      </c>
      <c r="B50" s="105" t="s">
        <v>188</v>
      </c>
      <c r="C50" s="106" t="s">
        <v>108</v>
      </c>
      <c r="D50" s="107" t="s">
        <v>189</v>
      </c>
      <c r="E50" s="113" t="s">
        <v>194</v>
      </c>
      <c r="F50" s="114">
        <v>29199</v>
      </c>
      <c r="G50" s="114">
        <v>0</v>
      </c>
      <c r="H50" s="114">
        <v>15441.8</v>
      </c>
      <c r="I50" s="114">
        <v>14130.6</v>
      </c>
    </row>
    <row r="51" spans="1:9" x14ac:dyDescent="0.25">
      <c r="A51" s="108" t="s">
        <v>135</v>
      </c>
      <c r="B51" s="108" t="s">
        <v>188</v>
      </c>
      <c r="C51" s="109" t="s">
        <v>114</v>
      </c>
      <c r="D51" s="110" t="s">
        <v>190</v>
      </c>
      <c r="E51" s="115" t="s">
        <v>197</v>
      </c>
      <c r="F51" s="116">
        <v>13190</v>
      </c>
      <c r="G51" s="116">
        <v>0</v>
      </c>
      <c r="H51" s="116">
        <v>6432.8</v>
      </c>
      <c r="I51" s="116">
        <v>5121.6000000000004</v>
      </c>
    </row>
    <row r="52" spans="1:9" x14ac:dyDescent="0.25">
      <c r="A52" s="108" t="s">
        <v>135</v>
      </c>
      <c r="B52" s="108" t="s">
        <v>188</v>
      </c>
      <c r="C52" s="109" t="s">
        <v>192</v>
      </c>
      <c r="D52" s="110" t="s">
        <v>193</v>
      </c>
      <c r="E52" s="115" t="s">
        <v>200</v>
      </c>
      <c r="F52" s="116">
        <v>16009</v>
      </c>
      <c r="G52" s="116">
        <v>0</v>
      </c>
      <c r="H52" s="116">
        <v>9009</v>
      </c>
      <c r="I52" s="116">
        <v>9009</v>
      </c>
    </row>
    <row r="53" spans="1:9" x14ac:dyDescent="0.25">
      <c r="A53" s="108" t="s">
        <v>135</v>
      </c>
      <c r="B53" s="108" t="s">
        <v>195</v>
      </c>
      <c r="C53" s="109" t="s">
        <v>108</v>
      </c>
      <c r="D53" s="110" t="s">
        <v>196</v>
      </c>
      <c r="E53" s="115" t="s">
        <v>202</v>
      </c>
      <c r="F53" s="116">
        <v>160000</v>
      </c>
      <c r="G53" s="116">
        <v>0</v>
      </c>
      <c r="H53" s="116">
        <v>144702.70000000001</v>
      </c>
      <c r="I53" s="116">
        <v>144702.70000000001</v>
      </c>
    </row>
    <row r="54" spans="1:9" x14ac:dyDescent="0.25">
      <c r="A54" s="105" t="s">
        <v>135</v>
      </c>
      <c r="B54" s="105" t="s">
        <v>198</v>
      </c>
      <c r="C54" s="106" t="s">
        <v>108</v>
      </c>
      <c r="D54" s="107" t="s">
        <v>199</v>
      </c>
      <c r="E54" s="113" t="s">
        <v>166</v>
      </c>
      <c r="F54" s="114">
        <v>20219</v>
      </c>
      <c r="G54" s="114">
        <v>0</v>
      </c>
      <c r="H54" s="114">
        <v>10796.8</v>
      </c>
      <c r="I54" s="114">
        <v>28245</v>
      </c>
    </row>
    <row r="55" spans="1:9" x14ac:dyDescent="0.25">
      <c r="A55" s="108" t="s">
        <v>135</v>
      </c>
      <c r="B55" s="108" t="s">
        <v>198</v>
      </c>
      <c r="C55" s="109" t="s">
        <v>201</v>
      </c>
      <c r="D55" s="110" t="s">
        <v>199</v>
      </c>
      <c r="E55" s="115" t="s">
        <v>106</v>
      </c>
      <c r="F55" s="116">
        <v>20219</v>
      </c>
      <c r="G55" s="116">
        <v>0</v>
      </c>
      <c r="H55" s="116">
        <v>10796.8</v>
      </c>
      <c r="I55" s="116">
        <v>28245</v>
      </c>
    </row>
    <row r="56" spans="1:9" x14ac:dyDescent="0.25">
      <c r="A56" s="105" t="s">
        <v>203</v>
      </c>
      <c r="B56" s="105" t="s">
        <v>136</v>
      </c>
      <c r="C56" s="106" t="s">
        <v>108</v>
      </c>
      <c r="D56" s="107" t="s">
        <v>204</v>
      </c>
      <c r="E56" s="113" t="s">
        <v>135</v>
      </c>
      <c r="F56" s="114">
        <v>0</v>
      </c>
      <c r="G56" s="114">
        <v>0</v>
      </c>
      <c r="H56" s="114">
        <v>0</v>
      </c>
      <c r="I56" s="114">
        <v>254904.7</v>
      </c>
    </row>
    <row r="57" spans="1:9" x14ac:dyDescent="0.25">
      <c r="A57" s="105" t="s">
        <v>203</v>
      </c>
      <c r="B57" s="105" t="s">
        <v>170</v>
      </c>
      <c r="C57" s="106" t="s">
        <v>108</v>
      </c>
      <c r="D57" s="107" t="s">
        <v>205</v>
      </c>
      <c r="E57" s="113" t="s">
        <v>203</v>
      </c>
      <c r="F57" s="114">
        <v>0</v>
      </c>
      <c r="G57" s="114">
        <v>0</v>
      </c>
      <c r="H57" s="114">
        <v>0</v>
      </c>
      <c r="I57" s="114">
        <v>254904.7</v>
      </c>
    </row>
    <row r="58" spans="1:9" x14ac:dyDescent="0.25">
      <c r="A58" s="105" t="s">
        <v>203</v>
      </c>
      <c r="B58" s="105" t="s">
        <v>173</v>
      </c>
      <c r="C58" s="106" t="s">
        <v>108</v>
      </c>
      <c r="D58" s="107" t="s">
        <v>206</v>
      </c>
      <c r="E58" s="113" t="s">
        <v>168</v>
      </c>
      <c r="F58" s="114">
        <v>0</v>
      </c>
      <c r="G58" s="114">
        <v>0</v>
      </c>
      <c r="H58" s="114">
        <v>0</v>
      </c>
      <c r="I58" s="114">
        <v>195326.8</v>
      </c>
    </row>
    <row r="59" spans="1:9" x14ac:dyDescent="0.25">
      <c r="A59" s="108" t="s">
        <v>203</v>
      </c>
      <c r="B59" s="108" t="s">
        <v>173</v>
      </c>
      <c r="C59" s="109" t="s">
        <v>192</v>
      </c>
      <c r="D59" s="110" t="s">
        <v>207</v>
      </c>
      <c r="E59" s="115" t="s">
        <v>211</v>
      </c>
      <c r="F59" s="116">
        <v>0</v>
      </c>
      <c r="G59" s="116">
        <v>0</v>
      </c>
      <c r="H59" s="116">
        <v>0</v>
      </c>
      <c r="I59" s="116">
        <v>195326.8</v>
      </c>
    </row>
    <row r="60" spans="1:9" x14ac:dyDescent="0.25">
      <c r="A60" s="108" t="s">
        <v>203</v>
      </c>
      <c r="B60" s="108" t="s">
        <v>208</v>
      </c>
      <c r="C60" s="109" t="s">
        <v>108</v>
      </c>
      <c r="D60" s="110" t="s">
        <v>209</v>
      </c>
      <c r="E60" s="115" t="s">
        <v>212</v>
      </c>
      <c r="F60" s="116">
        <v>0</v>
      </c>
      <c r="G60" s="116">
        <v>0</v>
      </c>
      <c r="H60" s="116">
        <v>0</v>
      </c>
      <c r="I60" s="116">
        <v>12287.3</v>
      </c>
    </row>
    <row r="61" spans="1:9" x14ac:dyDescent="0.25">
      <c r="A61" s="105" t="s">
        <v>203</v>
      </c>
      <c r="B61" s="105" t="s">
        <v>210</v>
      </c>
      <c r="C61" s="106" t="s">
        <v>108</v>
      </c>
      <c r="D61" s="107" t="s">
        <v>159</v>
      </c>
      <c r="E61" s="113" t="s">
        <v>117</v>
      </c>
      <c r="F61" s="114">
        <v>0</v>
      </c>
      <c r="G61" s="114">
        <v>0</v>
      </c>
      <c r="H61" s="114">
        <v>0</v>
      </c>
      <c r="I61" s="114">
        <v>47290.5</v>
      </c>
    </row>
    <row r="62" spans="1:9" x14ac:dyDescent="0.25">
      <c r="A62" s="108" t="s">
        <v>203</v>
      </c>
      <c r="B62" s="108" t="s">
        <v>210</v>
      </c>
      <c r="C62" s="109" t="s">
        <v>114</v>
      </c>
      <c r="D62" s="110" t="s">
        <v>160</v>
      </c>
      <c r="E62" s="115" t="s">
        <v>216</v>
      </c>
      <c r="F62" s="116">
        <v>0</v>
      </c>
      <c r="G62" s="116">
        <v>0</v>
      </c>
      <c r="H62" s="116">
        <v>0</v>
      </c>
      <c r="I62" s="116">
        <v>23404</v>
      </c>
    </row>
    <row r="63" spans="1:9" x14ac:dyDescent="0.25">
      <c r="A63" s="105" t="s">
        <v>203</v>
      </c>
      <c r="B63" s="105" t="s">
        <v>210</v>
      </c>
      <c r="C63" s="106" t="s">
        <v>161</v>
      </c>
      <c r="D63" s="107" t="s">
        <v>213</v>
      </c>
      <c r="E63" s="113" t="s">
        <v>218</v>
      </c>
      <c r="F63" s="114">
        <v>0</v>
      </c>
      <c r="G63" s="114">
        <v>0</v>
      </c>
      <c r="H63" s="114">
        <v>0</v>
      </c>
      <c r="I63" s="114">
        <v>23886.5</v>
      </c>
    </row>
    <row r="64" spans="1:9" x14ac:dyDescent="0.25">
      <c r="A64" s="108" t="s">
        <v>203</v>
      </c>
      <c r="B64" s="108" t="s">
        <v>210</v>
      </c>
      <c r="C64" s="109" t="s">
        <v>214</v>
      </c>
      <c r="D64" s="110" t="s">
        <v>215</v>
      </c>
      <c r="E64" s="115" t="s">
        <v>170</v>
      </c>
      <c r="F64" s="116">
        <v>0</v>
      </c>
      <c r="G64" s="116">
        <v>0</v>
      </c>
      <c r="H64" s="116">
        <v>0</v>
      </c>
      <c r="I64" s="116">
        <v>2977.9</v>
      </c>
    </row>
    <row r="65" spans="1:9" ht="25.5" x14ac:dyDescent="0.25">
      <c r="A65" s="108" t="s">
        <v>203</v>
      </c>
      <c r="B65" s="108" t="s">
        <v>210</v>
      </c>
      <c r="C65" s="109" t="s">
        <v>164</v>
      </c>
      <c r="D65" s="110" t="s">
        <v>217</v>
      </c>
      <c r="E65" s="115" t="s">
        <v>221</v>
      </c>
      <c r="F65" s="116">
        <v>0</v>
      </c>
      <c r="G65" s="116">
        <v>0</v>
      </c>
      <c r="H65" s="116">
        <v>0</v>
      </c>
      <c r="I65" s="116">
        <v>19261.400000000001</v>
      </c>
    </row>
    <row r="66" spans="1:9" x14ac:dyDescent="0.25">
      <c r="A66" s="108" t="s">
        <v>203</v>
      </c>
      <c r="B66" s="108" t="s">
        <v>210</v>
      </c>
      <c r="C66" s="109" t="s">
        <v>201</v>
      </c>
      <c r="D66" s="110" t="s">
        <v>219</v>
      </c>
      <c r="E66" s="115" t="s">
        <v>173</v>
      </c>
      <c r="F66" s="116">
        <v>0</v>
      </c>
      <c r="G66" s="116">
        <v>0</v>
      </c>
      <c r="H66" s="116">
        <v>0</v>
      </c>
      <c r="I66" s="116">
        <v>1647.3</v>
      </c>
    </row>
    <row r="67" spans="1:9" x14ac:dyDescent="0.25">
      <c r="A67" s="105" t="s">
        <v>216</v>
      </c>
      <c r="B67" s="105" t="s">
        <v>136</v>
      </c>
      <c r="C67" s="106" t="s">
        <v>108</v>
      </c>
      <c r="D67" s="107" t="s">
        <v>220</v>
      </c>
      <c r="E67" s="113" t="s">
        <v>208</v>
      </c>
      <c r="F67" s="114">
        <v>10000</v>
      </c>
      <c r="G67" s="114">
        <v>0</v>
      </c>
      <c r="H67" s="114">
        <v>1993</v>
      </c>
      <c r="I67" s="114">
        <v>3342</v>
      </c>
    </row>
    <row r="68" spans="1:9" x14ac:dyDescent="0.25">
      <c r="A68" s="105" t="s">
        <v>216</v>
      </c>
      <c r="B68" s="105" t="s">
        <v>126</v>
      </c>
      <c r="C68" s="106" t="s">
        <v>108</v>
      </c>
      <c r="D68" s="107" t="s">
        <v>222</v>
      </c>
      <c r="E68" s="113" t="s">
        <v>210</v>
      </c>
      <c r="F68" s="114">
        <v>10000</v>
      </c>
      <c r="G68" s="114">
        <v>0</v>
      </c>
      <c r="H68" s="114">
        <v>1993</v>
      </c>
      <c r="I68" s="114">
        <v>3342</v>
      </c>
    </row>
    <row r="69" spans="1:9" x14ac:dyDescent="0.25">
      <c r="A69" s="105" t="s">
        <v>216</v>
      </c>
      <c r="B69" s="105" t="s">
        <v>129</v>
      </c>
      <c r="C69" s="106" t="s">
        <v>108</v>
      </c>
      <c r="D69" s="107" t="s">
        <v>223</v>
      </c>
      <c r="E69" s="113" t="s">
        <v>226</v>
      </c>
      <c r="F69" s="114">
        <v>10000</v>
      </c>
      <c r="G69" s="114">
        <v>0</v>
      </c>
      <c r="H69" s="114">
        <v>1993</v>
      </c>
      <c r="I69" s="114">
        <v>3342</v>
      </c>
    </row>
    <row r="70" spans="1:9" x14ac:dyDescent="0.25">
      <c r="A70" s="105" t="s">
        <v>216</v>
      </c>
      <c r="B70" s="105" t="s">
        <v>129</v>
      </c>
      <c r="C70" s="106" t="s">
        <v>114</v>
      </c>
      <c r="D70" s="107" t="s">
        <v>222</v>
      </c>
      <c r="E70" s="113" t="s">
        <v>229</v>
      </c>
      <c r="F70" s="114">
        <v>10000</v>
      </c>
      <c r="G70" s="114">
        <v>0</v>
      </c>
      <c r="H70" s="114">
        <v>1993</v>
      </c>
      <c r="I70" s="114">
        <v>3342</v>
      </c>
    </row>
    <row r="71" spans="1:9" ht="25.5" x14ac:dyDescent="0.25">
      <c r="A71" s="108" t="s">
        <v>216</v>
      </c>
      <c r="B71" s="108" t="s">
        <v>129</v>
      </c>
      <c r="C71" s="109" t="s">
        <v>224</v>
      </c>
      <c r="D71" s="110" t="s">
        <v>225</v>
      </c>
      <c r="E71" s="115" t="s">
        <v>231</v>
      </c>
      <c r="F71" s="116">
        <v>0</v>
      </c>
      <c r="G71" s="116">
        <v>0</v>
      </c>
      <c r="H71" s="116">
        <v>0</v>
      </c>
      <c r="I71" s="116">
        <v>11.6</v>
      </c>
    </row>
    <row r="72" spans="1:9" x14ac:dyDescent="0.25">
      <c r="A72" s="108" t="s">
        <v>216</v>
      </c>
      <c r="B72" s="108" t="s">
        <v>129</v>
      </c>
      <c r="C72" s="109" t="s">
        <v>227</v>
      </c>
      <c r="D72" s="110" t="s">
        <v>228</v>
      </c>
      <c r="E72" s="115" t="s">
        <v>233</v>
      </c>
      <c r="F72" s="116">
        <v>10000</v>
      </c>
      <c r="G72" s="116">
        <v>0</v>
      </c>
      <c r="H72" s="116">
        <v>1993</v>
      </c>
      <c r="I72" s="116">
        <v>3330.4</v>
      </c>
    </row>
    <row r="73" spans="1:9" ht="15" customHeight="1" x14ac:dyDescent="0.25">
      <c r="A73" s="105" t="s">
        <v>123</v>
      </c>
      <c r="B73" s="105" t="s">
        <v>123</v>
      </c>
      <c r="C73" s="106" t="s">
        <v>123</v>
      </c>
      <c r="D73" s="107" t="s">
        <v>230</v>
      </c>
      <c r="E73" s="113" t="s">
        <v>514</v>
      </c>
      <c r="F73" s="114">
        <v>715746</v>
      </c>
      <c r="G73" s="114">
        <v>242894.5</v>
      </c>
      <c r="H73" s="114">
        <v>242894.5</v>
      </c>
      <c r="I73" s="114">
        <v>569779</v>
      </c>
    </row>
    <row r="74" spans="1:9" ht="15" customHeight="1" x14ac:dyDescent="0.25">
      <c r="A74" s="105" t="s">
        <v>123</v>
      </c>
      <c r="B74" s="105" t="s">
        <v>123</v>
      </c>
      <c r="C74" s="106" t="s">
        <v>123</v>
      </c>
      <c r="D74" s="107" t="s">
        <v>232</v>
      </c>
      <c r="E74" s="113" t="s">
        <v>515</v>
      </c>
      <c r="F74" s="114">
        <v>5485746</v>
      </c>
      <c r="G74" s="114">
        <v>3114604.1</v>
      </c>
      <c r="H74" s="114">
        <v>3114604.1</v>
      </c>
      <c r="I74" s="114">
        <v>3441488.6</v>
      </c>
    </row>
    <row r="75" spans="1:9" ht="21" customHeight="1" x14ac:dyDescent="0.25">
      <c r="A75" s="99"/>
      <c r="B75" s="99"/>
      <c r="C75" s="99"/>
      <c r="D75" s="99"/>
      <c r="E75" s="99"/>
      <c r="F75" s="99"/>
      <c r="G75" s="99"/>
      <c r="H75" s="99"/>
      <c r="I75" s="99"/>
    </row>
    <row r="76" spans="1:9" ht="14.25" customHeight="1" x14ac:dyDescent="0.25">
      <c r="A76" s="99"/>
      <c r="B76" s="99"/>
      <c r="C76" s="99"/>
      <c r="D76" s="99"/>
      <c r="E76" s="99"/>
      <c r="F76" s="99"/>
      <c r="G76" s="99"/>
      <c r="H76" s="99"/>
      <c r="I76" s="99"/>
    </row>
    <row r="77" spans="1:9" ht="15" customHeight="1" x14ac:dyDescent="0.25">
      <c r="A77" s="99"/>
      <c r="B77" s="99"/>
      <c r="C77" s="99"/>
      <c r="D77" s="142" t="s">
        <v>234</v>
      </c>
      <c r="E77" s="245" t="s">
        <v>235</v>
      </c>
      <c r="F77" s="245"/>
      <c r="G77" s="245"/>
      <c r="H77" s="100" t="s">
        <v>236</v>
      </c>
      <c r="I77" s="100"/>
    </row>
    <row r="78" spans="1:9" x14ac:dyDescent="0.25">
      <c r="A78" s="99"/>
      <c r="B78" s="99"/>
      <c r="C78" s="99"/>
      <c r="D78" s="111" t="s">
        <v>237</v>
      </c>
      <c r="E78" s="99"/>
      <c r="F78" s="99"/>
      <c r="G78" s="99"/>
      <c r="H78" s="99"/>
      <c r="I78" s="99"/>
    </row>
    <row r="79" spans="1:9" ht="15" customHeight="1" x14ac:dyDescent="0.25">
      <c r="A79" s="99"/>
      <c r="B79" s="99"/>
      <c r="C79" s="99"/>
      <c r="D79" s="141"/>
      <c r="E79" s="99"/>
      <c r="F79" s="99"/>
      <c r="G79" s="99"/>
      <c r="H79" s="99"/>
      <c r="I79" s="99"/>
    </row>
    <row r="80" spans="1:9" ht="15" customHeight="1" x14ac:dyDescent="0.25"/>
    <row r="81" ht="15" customHeight="1" x14ac:dyDescent="0.25"/>
  </sheetData>
  <mergeCells count="19">
    <mergeCell ref="E77:G77"/>
    <mergeCell ref="B10:D10"/>
    <mergeCell ref="E10:I10"/>
    <mergeCell ref="B11:D11"/>
    <mergeCell ref="E11:I11"/>
    <mergeCell ref="A14:C14"/>
    <mergeCell ref="B7:D7"/>
    <mergeCell ref="E7:I7"/>
    <mergeCell ref="B8:D8"/>
    <mergeCell ref="E8:I8"/>
    <mergeCell ref="B9:D9"/>
    <mergeCell ref="E9:I9"/>
    <mergeCell ref="B6:D6"/>
    <mergeCell ref="E6:I6"/>
    <mergeCell ref="E1:I1"/>
    <mergeCell ref="A2:I2"/>
    <mergeCell ref="A3:I3"/>
    <mergeCell ref="B5:D5"/>
    <mergeCell ref="E5:I5"/>
  </mergeCells>
  <pageMargins left="0.31496062992125984" right="0.11811023622047245" top="0.35433070866141736" bottom="0.35433070866141736" header="0.31496062992125984" footer="0.31496062992125984"/>
  <pageSetup paperSize="9" scale="6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</vt:i4>
      </vt:variant>
    </vt:vector>
  </HeadingPairs>
  <TitlesOfParts>
    <vt:vector size="30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2-шакл (резерв)</vt:lpstr>
      <vt:lpstr>2-РЖ</vt:lpstr>
      <vt:lpstr>2-БММЖ</vt:lpstr>
      <vt:lpstr>ДтКТ маълумот</vt:lpstr>
      <vt:lpstr>ГТК</vt:lpstr>
      <vt:lpstr>ChapterCode</vt:lpstr>
      <vt:lpstr>'2-БММЖ'!FinancingLevel</vt:lpstr>
      <vt:lpstr>FinancingLevel</vt:lpstr>
      <vt:lpstr>'2-БММЖ'!OnDate</vt:lpstr>
      <vt:lpstr>OnDate</vt:lpstr>
      <vt:lpstr>'2-БММЖ'!Organization</vt:lpstr>
      <vt:lpstr>Organization</vt:lpstr>
      <vt:lpstr>'2-БММЖ'!Period</vt:lpstr>
      <vt:lpstr>Period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'2-шакл'!Область_печати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2023-04-25T06:36:05Z</dcterms:modified>
</cp:coreProperties>
</file>